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Каировка\"/>
    </mc:Choice>
  </mc:AlternateContent>
  <bookViews>
    <workbookView xWindow="0" yWindow="0" windowWidth="20490" windowHeight="8445"/>
  </bookViews>
  <sheets>
    <sheet name="Приложение 1" sheetId="1" r:id="rId1"/>
    <sheet name="Приложение 5 доходы" sheetId="2" r:id="rId2"/>
    <sheet name="Приложение 6" sheetId="3" r:id="rId3"/>
    <sheet name="ПРиложение 7" sheetId="4" r:id="rId4"/>
    <sheet name="Приложение 8" sheetId="5" r:id="rId5"/>
    <sheet name="Приложение 9" sheetId="8" r:id="rId6"/>
  </sheets>
  <calcPr calcId="152511"/>
</workbook>
</file>

<file path=xl/calcChain.xml><?xml version="1.0" encoding="utf-8"?>
<calcChain xmlns="http://schemas.openxmlformats.org/spreadsheetml/2006/main">
  <c r="D60" i="2" l="1"/>
  <c r="X20" i="8"/>
  <c r="X21" i="8"/>
  <c r="X40" i="8"/>
  <c r="X39" i="8" s="1"/>
  <c r="X38" i="8" s="1"/>
  <c r="X37" i="8" s="1"/>
  <c r="X36" i="8" s="1"/>
  <c r="X52" i="8"/>
  <c r="X23" i="8"/>
  <c r="Y23" i="8"/>
  <c r="Y22" i="8" s="1"/>
  <c r="Z23" i="8"/>
  <c r="W23" i="8"/>
  <c r="W22" i="8"/>
  <c r="W53" i="8"/>
  <c r="W51" i="8"/>
  <c r="W49" i="8"/>
  <c r="W48" i="8"/>
  <c r="W47" i="8" s="1"/>
  <c r="W46" i="8" s="1"/>
  <c r="W44" i="8"/>
  <c r="W43" i="8"/>
  <c r="W42" i="8" s="1"/>
  <c r="W41" i="8" s="1"/>
  <c r="W39" i="8"/>
  <c r="W38" i="8"/>
  <c r="W37" i="8" s="1"/>
  <c r="W36" i="8" s="1"/>
  <c r="W34" i="8"/>
  <c r="W33" i="8"/>
  <c r="W32" i="8" s="1"/>
  <c r="W31" i="8" s="1"/>
  <c r="W28" i="8"/>
  <c r="W27" i="8"/>
  <c r="W26" i="8" s="1"/>
  <c r="W25" i="8" s="1"/>
  <c r="W18" i="8"/>
  <c r="W17" i="8"/>
  <c r="W16" i="8" s="1"/>
  <c r="W14" i="8"/>
  <c r="W13" i="8" s="1"/>
  <c r="W12" i="8" s="1"/>
  <c r="W11" i="8" s="1"/>
  <c r="W10" i="8" s="1"/>
  <c r="O59" i="4"/>
  <c r="O27" i="4"/>
  <c r="O26" i="4" s="1"/>
  <c r="O25" i="4" s="1"/>
  <c r="O24" i="4" s="1"/>
  <c r="O23" i="4" s="1"/>
  <c r="G13" i="3" s="1"/>
  <c r="O22" i="4"/>
  <c r="Y75" i="5"/>
  <c r="Y74" i="5"/>
  <c r="Y27" i="5"/>
  <c r="Y29" i="5"/>
  <c r="P22" i="4" s="1"/>
  <c r="Y58" i="5"/>
  <c r="Y57" i="5" s="1"/>
  <c r="P46" i="4" s="1"/>
  <c r="P45" i="4" s="1"/>
  <c r="P44" i="4" s="1"/>
  <c r="P43" i="4" s="1"/>
  <c r="P42" i="4" s="1"/>
  <c r="P41" i="4" s="1"/>
  <c r="H19" i="3" s="1"/>
  <c r="H18" i="3" s="1"/>
  <c r="X74" i="5"/>
  <c r="O60" i="4" s="1"/>
  <c r="X71" i="5"/>
  <c r="O58" i="4" s="1"/>
  <c r="O57" i="4" s="1"/>
  <c r="X65" i="5"/>
  <c r="X57" i="5"/>
  <c r="O46" i="4" s="1"/>
  <c r="O45" i="4" s="1"/>
  <c r="O44" i="4" s="1"/>
  <c r="O43" i="4" s="1"/>
  <c r="O42" i="4" s="1"/>
  <c r="O41" i="4" s="1"/>
  <c r="G19" i="3" s="1"/>
  <c r="G18" i="3" s="1"/>
  <c r="X56" i="5"/>
  <c r="X55" i="5"/>
  <c r="X54" i="5" s="1"/>
  <c r="X53" i="5" s="1"/>
  <c r="X52" i="5"/>
  <c r="X50" i="5"/>
  <c r="X43" i="5"/>
  <c r="O34" i="4" s="1"/>
  <c r="X40" i="5"/>
  <c r="O33" i="4" s="1"/>
  <c r="X33" i="5"/>
  <c r="X32" i="5" s="1"/>
  <c r="X31" i="5" s="1"/>
  <c r="X30" i="5" s="1"/>
  <c r="X26" i="5"/>
  <c r="O21" i="4" s="1"/>
  <c r="O19" i="4" s="1"/>
  <c r="O18" i="4" s="1"/>
  <c r="O17" i="4" s="1"/>
  <c r="O16" i="4" s="1"/>
  <c r="G12" i="3" s="1"/>
  <c r="X23" i="5"/>
  <c r="O20" i="4" s="1"/>
  <c r="X16" i="5"/>
  <c r="O15" i="4" s="1"/>
  <c r="O14" i="4" s="1"/>
  <c r="O13" i="4" s="1"/>
  <c r="O12" i="4" s="1"/>
  <c r="D61" i="2"/>
  <c r="E61" i="2"/>
  <c r="E60" i="2" s="1"/>
  <c r="C61" i="2"/>
  <c r="C60" i="2" s="1"/>
  <c r="D55" i="2"/>
  <c r="E55" i="2"/>
  <c r="C55" i="2"/>
  <c r="E54" i="2"/>
  <c r="E53" i="2" s="1"/>
  <c r="E52" i="2" s="1"/>
  <c r="D54" i="2"/>
  <c r="D53" i="2" s="1"/>
  <c r="D52" i="2" s="1"/>
  <c r="C54" i="2"/>
  <c r="C53" i="2"/>
  <c r="C52" i="2" s="1"/>
  <c r="Y28" i="8"/>
  <c r="Y27" i="8" s="1"/>
  <c r="Y26" i="8" s="1"/>
  <c r="Y25" i="8" s="1"/>
  <c r="Z28" i="8"/>
  <c r="Z27" i="8" s="1"/>
  <c r="Z26" i="8" s="1"/>
  <c r="Z25" i="8" s="1"/>
  <c r="X28" i="8"/>
  <c r="X27" i="8" s="1"/>
  <c r="X26" i="8" s="1"/>
  <c r="X25" i="8" s="1"/>
  <c r="Z22" i="8"/>
  <c r="X22" i="8"/>
  <c r="Y18" i="8"/>
  <c r="Y17" i="8"/>
  <c r="Y16" i="8"/>
  <c r="Z18" i="8"/>
  <c r="Z17" i="8" s="1"/>
  <c r="Z16" i="8" s="1"/>
  <c r="Y14" i="8"/>
  <c r="Y13" i="8" s="1"/>
  <c r="Y12" i="8" s="1"/>
  <c r="Y11" i="8" s="1"/>
  <c r="Z14" i="8"/>
  <c r="Z13" i="8" s="1"/>
  <c r="Z12" i="8" s="1"/>
  <c r="Z11" i="8" s="1"/>
  <c r="Z10" i="8" s="1"/>
  <c r="X14" i="8"/>
  <c r="X13" i="8"/>
  <c r="X12" i="8"/>
  <c r="Z51" i="8"/>
  <c r="Y51" i="8"/>
  <c r="X51" i="8"/>
  <c r="Z49" i="8"/>
  <c r="Z48" i="8" s="1"/>
  <c r="Z47" i="8" s="1"/>
  <c r="Z46" i="8" s="1"/>
  <c r="Y49" i="8"/>
  <c r="Y48" i="8" s="1"/>
  <c r="Y47" i="8" s="1"/>
  <c r="Y46" i="8" s="1"/>
  <c r="X49" i="8"/>
  <c r="X48" i="8" s="1"/>
  <c r="X47" i="8" s="1"/>
  <c r="X46" i="8" s="1"/>
  <c r="Z44" i="8"/>
  <c r="Y44" i="8"/>
  <c r="Y43" i="8"/>
  <c r="Y42" i="8" s="1"/>
  <c r="X44" i="8"/>
  <c r="X43" i="8" s="1"/>
  <c r="X42" i="8" s="1"/>
  <c r="X41" i="8" s="1"/>
  <c r="Z39" i="8"/>
  <c r="Z38" i="8"/>
  <c r="Z37" i="8" s="1"/>
  <c r="Y39" i="8"/>
  <c r="Y38" i="8" s="1"/>
  <c r="Z34" i="8"/>
  <c r="Z33" i="8"/>
  <c r="Z32" i="8" s="1"/>
  <c r="Z31" i="8" s="1"/>
  <c r="Y34" i="8"/>
  <c r="Y33" i="8" s="1"/>
  <c r="Y32" i="8" s="1"/>
  <c r="X34" i="8"/>
  <c r="X33" i="8"/>
  <c r="X32" i="8" s="1"/>
  <c r="Z53" i="8"/>
  <c r="Z42" i="8"/>
  <c r="Z41" i="8"/>
  <c r="Z43" i="8"/>
  <c r="Y41" i="8"/>
  <c r="Z36" i="8"/>
  <c r="Y37" i="8"/>
  <c r="Y36" i="8" s="1"/>
  <c r="Y31" i="8"/>
  <c r="X31" i="8"/>
  <c r="Q52" i="4"/>
  <c r="Q51" i="4" s="1"/>
  <c r="Q50" i="4" s="1"/>
  <c r="Q49" i="4"/>
  <c r="Q48" i="4" s="1"/>
  <c r="Q47" i="4" s="1"/>
  <c r="I21" i="3" s="1"/>
  <c r="I20" i="3" s="1"/>
  <c r="R46" i="4"/>
  <c r="R45" i="4" s="1"/>
  <c r="R44" i="4" s="1"/>
  <c r="R43" i="4"/>
  <c r="R42" i="4" s="1"/>
  <c r="R41" i="4" s="1"/>
  <c r="J19" i="3" s="1"/>
  <c r="J18" i="3" s="1"/>
  <c r="P38" i="4"/>
  <c r="P37" i="4" s="1"/>
  <c r="P36" i="4" s="1"/>
  <c r="P35" i="4" s="1"/>
  <c r="H17" i="3" s="1"/>
  <c r="H16" i="3" s="1"/>
  <c r="R32" i="4"/>
  <c r="R31" i="4" s="1"/>
  <c r="R30" i="4" s="1"/>
  <c r="R29" i="4" s="1"/>
  <c r="R28" i="4" s="1"/>
  <c r="J15" i="3" s="1"/>
  <c r="J14" i="3" s="1"/>
  <c r="Q33" i="4"/>
  <c r="Q32" i="4" s="1"/>
  <c r="Q31" i="4" s="1"/>
  <c r="Q30" i="4" s="1"/>
  <c r="Q29" i="4" s="1"/>
  <c r="Q28" i="4" s="1"/>
  <c r="I15" i="3" s="1"/>
  <c r="I14" i="3" s="1"/>
  <c r="P34" i="4"/>
  <c r="P32" i="4" s="1"/>
  <c r="P31" i="4" s="1"/>
  <c r="P33" i="4"/>
  <c r="Q27" i="4"/>
  <c r="Q26" i="4" s="1"/>
  <c r="Q25" i="4" s="1"/>
  <c r="Q24" i="4" s="1"/>
  <c r="Q23" i="4" s="1"/>
  <c r="R22" i="4"/>
  <c r="Q22" i="4"/>
  <c r="Z74" i="5"/>
  <c r="Z73" i="5" s="1"/>
  <c r="AA74" i="5"/>
  <c r="R60" i="4" s="1"/>
  <c r="R59" i="4"/>
  <c r="R56" i="4" s="1"/>
  <c r="R55" i="4" s="1"/>
  <c r="R54" i="4" s="1"/>
  <c r="R53" i="4" s="1"/>
  <c r="J23" i="3" s="1"/>
  <c r="J22" i="3" s="1"/>
  <c r="AA71" i="5"/>
  <c r="R58" i="4" s="1"/>
  <c r="R57" i="4" s="1"/>
  <c r="Z71" i="5"/>
  <c r="Q58" i="4"/>
  <c r="Q57" i="4" s="1"/>
  <c r="Y71" i="5"/>
  <c r="AA65" i="5"/>
  <c r="Z65" i="5"/>
  <c r="Z64" i="5"/>
  <c r="Z63" i="5" s="1"/>
  <c r="Z62" i="5" s="1"/>
  <c r="Z61" i="5" s="1"/>
  <c r="Z60" i="5" s="1"/>
  <c r="Y65" i="5"/>
  <c r="P52" i="4" s="1"/>
  <c r="P51" i="4" s="1"/>
  <c r="P50" i="4" s="1"/>
  <c r="P49" i="4" s="1"/>
  <c r="P48" i="4" s="1"/>
  <c r="P47" i="4" s="1"/>
  <c r="H21" i="3" s="1"/>
  <c r="H20" i="3" s="1"/>
  <c r="AA57" i="5"/>
  <c r="AA56" i="5"/>
  <c r="AA55" i="5" s="1"/>
  <c r="AA54" i="5" s="1"/>
  <c r="AA53" i="5" s="1"/>
  <c r="AA52" i="5" s="1"/>
  <c r="Z57" i="5"/>
  <c r="AA50" i="5"/>
  <c r="AA49" i="5" s="1"/>
  <c r="AA48" i="5" s="1"/>
  <c r="AA47" i="5" s="1"/>
  <c r="AA46" i="5" s="1"/>
  <c r="AA45" i="5" s="1"/>
  <c r="Z50" i="5"/>
  <c r="Q40" i="4" s="1"/>
  <c r="Q39" i="4" s="1"/>
  <c r="Z49" i="5"/>
  <c r="Z48" i="5" s="1"/>
  <c r="Z47" i="5" s="1"/>
  <c r="Z46" i="5" s="1"/>
  <c r="Z45" i="5" s="1"/>
  <c r="Y50" i="5"/>
  <c r="P40" i="4" s="1"/>
  <c r="P39" i="4" s="1"/>
  <c r="AA43" i="5"/>
  <c r="R34" i="4" s="1"/>
  <c r="Z43" i="5"/>
  <c r="Q34" i="4" s="1"/>
  <c r="Y43" i="5"/>
  <c r="AA40" i="5"/>
  <c r="R33" i="4" s="1"/>
  <c r="Z40" i="5"/>
  <c r="Z39" i="5" s="1"/>
  <c r="Z38" i="5" s="1"/>
  <c r="Z37" i="5" s="1"/>
  <c r="Z36" i="5" s="1"/>
  <c r="Z35" i="5" s="1"/>
  <c r="Y40" i="5"/>
  <c r="Y39" i="5" s="1"/>
  <c r="Y38" i="5"/>
  <c r="Y37" i="5" s="1"/>
  <c r="Y36" i="5" s="1"/>
  <c r="Y35" i="5" s="1"/>
  <c r="AA33" i="5"/>
  <c r="Z33" i="5"/>
  <c r="Z32" i="5" s="1"/>
  <c r="Z31" i="5" s="1"/>
  <c r="Z30" i="5" s="1"/>
  <c r="Y33" i="5"/>
  <c r="AA26" i="5"/>
  <c r="R21" i="4" s="1"/>
  <c r="Z26" i="5"/>
  <c r="Q21" i="4" s="1"/>
  <c r="Y26" i="5"/>
  <c r="P21" i="4" s="1"/>
  <c r="AA23" i="5"/>
  <c r="Z23" i="5"/>
  <c r="Y23" i="5"/>
  <c r="P20" i="4" s="1"/>
  <c r="AA16" i="5"/>
  <c r="R15" i="4" s="1"/>
  <c r="AA15" i="5"/>
  <c r="AA14" i="5" s="1"/>
  <c r="AA13" i="5" s="1"/>
  <c r="AA12" i="5"/>
  <c r="Z16" i="5"/>
  <c r="Z15" i="5" s="1"/>
  <c r="Z14" i="5" s="1"/>
  <c r="Z13" i="5" s="1"/>
  <c r="Z12" i="5" s="1"/>
  <c r="Y16" i="5"/>
  <c r="P15" i="4" s="1"/>
  <c r="P14" i="4" s="1"/>
  <c r="P13" i="4" s="1"/>
  <c r="Y15" i="5"/>
  <c r="Y14" i="5" s="1"/>
  <c r="Y13" i="5" s="1"/>
  <c r="Y12" i="5"/>
  <c r="C14" i="2"/>
  <c r="C13" i="2" s="1"/>
  <c r="C12" i="2" s="1"/>
  <c r="D14" i="2"/>
  <c r="D13" i="2" s="1"/>
  <c r="D12" i="2"/>
  <c r="E14" i="2"/>
  <c r="C16" i="2"/>
  <c r="D16" i="2"/>
  <c r="E16" i="2"/>
  <c r="C20" i="2"/>
  <c r="C19" i="2" s="1"/>
  <c r="C18" i="2" s="1"/>
  <c r="D20" i="2"/>
  <c r="E20" i="2"/>
  <c r="E19" i="2" s="1"/>
  <c r="E18" i="2" s="1"/>
  <c r="C22" i="2"/>
  <c r="D22" i="2"/>
  <c r="E22" i="2"/>
  <c r="C24" i="2"/>
  <c r="D24" i="2"/>
  <c r="E24" i="2"/>
  <c r="C26" i="2"/>
  <c r="D26" i="2"/>
  <c r="E26" i="2"/>
  <c r="C31" i="2"/>
  <c r="C30" i="2"/>
  <c r="C29" i="2" s="1"/>
  <c r="C28" i="2" s="1"/>
  <c r="D31" i="2"/>
  <c r="D30" i="2"/>
  <c r="D29" i="2" s="1"/>
  <c r="D28" i="2" s="1"/>
  <c r="E31" i="2"/>
  <c r="E30" i="2"/>
  <c r="C34" i="2"/>
  <c r="C33" i="2" s="1"/>
  <c r="D34" i="2"/>
  <c r="D33" i="2"/>
  <c r="E34" i="2"/>
  <c r="E33" i="2" s="1"/>
  <c r="C37" i="2"/>
  <c r="C36" i="2"/>
  <c r="D37" i="2"/>
  <c r="D36" i="2" s="1"/>
  <c r="E37" i="2"/>
  <c r="E36" i="2"/>
  <c r="C41" i="2"/>
  <c r="C40" i="2" s="1"/>
  <c r="D41" i="2"/>
  <c r="D40" i="2"/>
  <c r="E41" i="2"/>
  <c r="E40" i="2" s="1"/>
  <c r="C45" i="2"/>
  <c r="C44" i="2"/>
  <c r="D45" i="2"/>
  <c r="D44" i="2" s="1"/>
  <c r="D43" i="2" s="1"/>
  <c r="D39" i="2" s="1"/>
  <c r="E45" i="2"/>
  <c r="E44" i="2" s="1"/>
  <c r="E43" i="2" s="1"/>
  <c r="C47" i="2"/>
  <c r="C43" i="2" s="1"/>
  <c r="C39" i="2" s="1"/>
  <c r="D47" i="2"/>
  <c r="E47" i="2"/>
  <c r="C48" i="2"/>
  <c r="D48" i="2"/>
  <c r="E48" i="2"/>
  <c r="C58" i="2"/>
  <c r="C57" i="2" s="1"/>
  <c r="D58" i="2"/>
  <c r="D57" i="2"/>
  <c r="E58" i="2"/>
  <c r="E57" i="2" s="1"/>
  <c r="Q38" i="4"/>
  <c r="Q37" i="4" s="1"/>
  <c r="Q36" i="4" s="1"/>
  <c r="Q35" i="4" s="1"/>
  <c r="I17" i="3" s="1"/>
  <c r="I16" i="3" s="1"/>
  <c r="P30" i="4"/>
  <c r="P29" i="4" s="1"/>
  <c r="P28" i="4" s="1"/>
  <c r="H15" i="3" s="1"/>
  <c r="H14" i="3" s="1"/>
  <c r="R14" i="4"/>
  <c r="R13" i="4" s="1"/>
  <c r="R12" i="4" s="1"/>
  <c r="R11" i="4" s="1"/>
  <c r="J11" i="3" s="1"/>
  <c r="Q60" i="4"/>
  <c r="Q59" i="4" s="1"/>
  <c r="Z70" i="5"/>
  <c r="Z69" i="5" s="1"/>
  <c r="Z68" i="5" s="1"/>
  <c r="Z67" i="5"/>
  <c r="P58" i="4"/>
  <c r="P57" i="4" s="1"/>
  <c r="Y53" i="8"/>
  <c r="X53" i="8"/>
  <c r="X18" i="8"/>
  <c r="X17" i="8" s="1"/>
  <c r="X16" i="8" s="1"/>
  <c r="X11" i="8" s="1"/>
  <c r="X10" i="8" s="1"/>
  <c r="O10" i="4"/>
  <c r="O11" i="4"/>
  <c r="G11" i="3" s="1"/>
  <c r="G10" i="3" s="1"/>
  <c r="Q56" i="4"/>
  <c r="Q55" i="4" s="1"/>
  <c r="Q54" i="4" s="1"/>
  <c r="Q53" i="4"/>
  <c r="I23" i="3" s="1"/>
  <c r="I22" i="3" s="1"/>
  <c r="P60" i="4"/>
  <c r="P59" i="4" s="1"/>
  <c r="P56" i="4" s="1"/>
  <c r="P55" i="4" s="1"/>
  <c r="P54" i="4" s="1"/>
  <c r="P53" i="4" s="1"/>
  <c r="H23" i="3" s="1"/>
  <c r="H22" i="3" s="1"/>
  <c r="Y73" i="5"/>
  <c r="Y70" i="5" s="1"/>
  <c r="Y69" i="5" s="1"/>
  <c r="Y68" i="5" s="1"/>
  <c r="Y67" i="5" s="1"/>
  <c r="P19" i="4"/>
  <c r="P18" i="4" s="1"/>
  <c r="Y56" i="5"/>
  <c r="Y55" i="5" s="1"/>
  <c r="Y54" i="5" s="1"/>
  <c r="Y53" i="5" s="1"/>
  <c r="Y52" i="5" s="1"/>
  <c r="X22" i="5"/>
  <c r="X21" i="5"/>
  <c r="X19" i="5"/>
  <c r="X20" i="5" s="1"/>
  <c r="I13" i="3"/>
  <c r="P12" i="4"/>
  <c r="P11" i="4" s="1"/>
  <c r="H11" i="3" s="1"/>
  <c r="E39" i="2"/>
  <c r="P17" i="4" l="1"/>
  <c r="P16" i="4" s="1"/>
  <c r="H12" i="3" s="1"/>
  <c r="C11" i="2"/>
  <c r="E13" i="2"/>
  <c r="E12" i="2" s="1"/>
  <c r="Q20" i="4"/>
  <c r="Q19" i="4" s="1"/>
  <c r="Q18" i="4" s="1"/>
  <c r="Q17" i="4" s="1"/>
  <c r="Q16" i="4" s="1"/>
  <c r="I12" i="3" s="1"/>
  <c r="Z22" i="5"/>
  <c r="Z21" i="5" s="1"/>
  <c r="Z19" i="5" s="1"/>
  <c r="E29" i="2"/>
  <c r="E28" i="2" s="1"/>
  <c r="R20" i="4"/>
  <c r="R19" i="4" s="1"/>
  <c r="R18" i="4" s="1"/>
  <c r="AA22" i="5"/>
  <c r="AA21" i="5" s="1"/>
  <c r="AA19" i="5" s="1"/>
  <c r="AA10" i="5" s="1"/>
  <c r="Y32" i="5"/>
  <c r="Y31" i="5" s="1"/>
  <c r="Y30" i="5" s="1"/>
  <c r="P27" i="4"/>
  <c r="P26" i="4" s="1"/>
  <c r="P25" i="4" s="1"/>
  <c r="P24" i="4" s="1"/>
  <c r="P23" i="4" s="1"/>
  <c r="H13" i="3" s="1"/>
  <c r="H10" i="3" s="1"/>
  <c r="H24" i="3" s="1"/>
  <c r="Z56" i="5"/>
  <c r="Z55" i="5" s="1"/>
  <c r="Z54" i="5" s="1"/>
  <c r="Z53" i="5" s="1"/>
  <c r="Z52" i="5" s="1"/>
  <c r="Q46" i="4"/>
  <c r="Q45" i="4" s="1"/>
  <c r="Q44" i="4" s="1"/>
  <c r="Q43" i="4" s="1"/>
  <c r="Q42" i="4" s="1"/>
  <c r="Q41" i="4" s="1"/>
  <c r="I19" i="3" s="1"/>
  <c r="I18" i="3" s="1"/>
  <c r="Y10" i="8"/>
  <c r="D51" i="2"/>
  <c r="D50" i="2" s="1"/>
  <c r="D19" i="2"/>
  <c r="D18" i="2" s="1"/>
  <c r="D11" i="2" s="1"/>
  <c r="D10" i="2" s="1"/>
  <c r="D22" i="1" s="1"/>
  <c r="D21" i="1" s="1"/>
  <c r="D20" i="1" s="1"/>
  <c r="D19" i="1" s="1"/>
  <c r="AA64" i="5"/>
  <c r="AA63" i="5" s="1"/>
  <c r="AA62" i="5" s="1"/>
  <c r="AA61" i="5" s="1"/>
  <c r="AA60" i="5" s="1"/>
  <c r="R52" i="4"/>
  <c r="R51" i="4" s="1"/>
  <c r="R50" i="4" s="1"/>
  <c r="R49" i="4" s="1"/>
  <c r="R48" i="4" s="1"/>
  <c r="R47" i="4" s="1"/>
  <c r="J21" i="3" s="1"/>
  <c r="J20" i="3" s="1"/>
  <c r="E51" i="2"/>
  <c r="E50" i="2" s="1"/>
  <c r="R27" i="4"/>
  <c r="R26" i="4" s="1"/>
  <c r="R25" i="4" s="1"/>
  <c r="R24" i="4" s="1"/>
  <c r="R23" i="4" s="1"/>
  <c r="J13" i="3" s="1"/>
  <c r="AA32" i="5"/>
  <c r="AA31" i="5" s="1"/>
  <c r="AA30" i="5" s="1"/>
  <c r="Q15" i="4"/>
  <c r="Q14" i="4" s="1"/>
  <c r="Q13" i="4" s="1"/>
  <c r="Y22" i="5"/>
  <c r="Y21" i="5" s="1"/>
  <c r="Y19" i="5" s="1"/>
  <c r="AA39" i="5"/>
  <c r="AA38" i="5" s="1"/>
  <c r="AA37" i="5" s="1"/>
  <c r="AA36" i="5" s="1"/>
  <c r="AA35" i="5" s="1"/>
  <c r="Y64" i="5"/>
  <c r="Y63" i="5" s="1"/>
  <c r="Y62" i="5" s="1"/>
  <c r="Y61" i="5" s="1"/>
  <c r="Y60" i="5" s="1"/>
  <c r="AA73" i="5"/>
  <c r="AA70" i="5" s="1"/>
  <c r="AA69" i="5" s="1"/>
  <c r="AA68" i="5" s="1"/>
  <c r="AA67" i="5" s="1"/>
  <c r="R40" i="4"/>
  <c r="R39" i="4" s="1"/>
  <c r="R38" i="4" s="1"/>
  <c r="R37" i="4" s="1"/>
  <c r="R36" i="4" s="1"/>
  <c r="R35" i="4" s="1"/>
  <c r="J17" i="3" s="1"/>
  <c r="J16" i="3" s="1"/>
  <c r="X15" i="5"/>
  <c r="X14" i="5" s="1"/>
  <c r="Y49" i="5"/>
  <c r="Y48" i="5" s="1"/>
  <c r="Y47" i="5" s="1"/>
  <c r="Y46" i="5" s="1"/>
  <c r="Y45" i="5" s="1"/>
  <c r="X39" i="5"/>
  <c r="X38" i="5" s="1"/>
  <c r="X37" i="5" s="1"/>
  <c r="X36" i="5" s="1"/>
  <c r="X35" i="5" s="1"/>
  <c r="X64" i="5"/>
  <c r="X63" i="5" s="1"/>
  <c r="X62" i="5" s="1"/>
  <c r="X61" i="5" s="1"/>
  <c r="X60" i="5" s="1"/>
  <c r="O52" i="4"/>
  <c r="O51" i="4" s="1"/>
  <c r="O50" i="4" s="1"/>
  <c r="O49" i="4" s="1"/>
  <c r="O48" i="4" s="1"/>
  <c r="O47" i="4" s="1"/>
  <c r="G21" i="3" s="1"/>
  <c r="G20" i="3" s="1"/>
  <c r="C51" i="2"/>
  <c r="C50" i="2" s="1"/>
  <c r="O32" i="4"/>
  <c r="O31" i="4" s="1"/>
  <c r="O30" i="4" s="1"/>
  <c r="O29" i="4" s="1"/>
  <c r="O28" i="4" s="1"/>
  <c r="G15" i="3" s="1"/>
  <c r="G14" i="3" s="1"/>
  <c r="X49" i="5"/>
  <c r="X48" i="5" s="1"/>
  <c r="X47" i="5" s="1"/>
  <c r="X46" i="5" s="1"/>
  <c r="X45" i="5" s="1"/>
  <c r="O40" i="4"/>
  <c r="O39" i="4" s="1"/>
  <c r="O38" i="4" s="1"/>
  <c r="O37" i="4" s="1"/>
  <c r="O36" i="4" s="1"/>
  <c r="O35" i="4" s="1"/>
  <c r="G17" i="3" s="1"/>
  <c r="G16" i="3" s="1"/>
  <c r="O56" i="4"/>
  <c r="O55" i="4" s="1"/>
  <c r="O54" i="4" s="1"/>
  <c r="O53" i="4" s="1"/>
  <c r="G23" i="3" s="1"/>
  <c r="G22" i="3" s="1"/>
  <c r="X73" i="5"/>
  <c r="X70" i="5" s="1"/>
  <c r="X69" i="5" s="1"/>
  <c r="X68" i="5" s="1"/>
  <c r="X67" i="5" s="1"/>
  <c r="AA77" i="5" l="1"/>
  <c r="E26" i="1"/>
  <c r="E25" i="1" s="1"/>
  <c r="E24" i="1" s="1"/>
  <c r="E23" i="1" s="1"/>
  <c r="X11" i="5"/>
  <c r="X13" i="5"/>
  <c r="X12" i="5" s="1"/>
  <c r="X10" i="5" s="1"/>
  <c r="X77" i="5" s="1"/>
  <c r="Y10" i="5"/>
  <c r="Y20" i="5"/>
  <c r="Y11" i="5"/>
  <c r="O61" i="4"/>
  <c r="R10" i="4"/>
  <c r="R61" i="4" s="1"/>
  <c r="R17" i="4"/>
  <c r="R16" i="4" s="1"/>
  <c r="J12" i="3" s="1"/>
  <c r="J10" i="3" s="1"/>
  <c r="J24" i="3" s="1"/>
  <c r="G24" i="3"/>
  <c r="Q10" i="4"/>
  <c r="Q61" i="4" s="1"/>
  <c r="Q12" i="4"/>
  <c r="Q11" i="4" s="1"/>
  <c r="I11" i="3" s="1"/>
  <c r="I10" i="3" s="1"/>
  <c r="I24" i="3" s="1"/>
  <c r="E11" i="2"/>
  <c r="E10" i="2" s="1"/>
  <c r="E22" i="1" s="1"/>
  <c r="E21" i="1" s="1"/>
  <c r="E20" i="1" s="1"/>
  <c r="E19" i="1" s="1"/>
  <c r="E18" i="1" s="1"/>
  <c r="E17" i="1" s="1"/>
  <c r="P10" i="4"/>
  <c r="P61" i="4" s="1"/>
  <c r="AA20" i="5"/>
  <c r="AA11" i="5"/>
  <c r="Z20" i="5"/>
  <c r="Z11" i="5"/>
  <c r="Z10" i="5"/>
  <c r="C10" i="2"/>
  <c r="C22" i="1" s="1"/>
  <c r="C21" i="1" s="1"/>
  <c r="C20" i="1" s="1"/>
  <c r="C19" i="1" s="1"/>
  <c r="D26" i="1" l="1"/>
  <c r="D25" i="1" s="1"/>
  <c r="D24" i="1" s="1"/>
  <c r="D23" i="1" s="1"/>
  <c r="D18" i="1" s="1"/>
  <c r="D17" i="1" s="1"/>
  <c r="Z77" i="5"/>
  <c r="C26" i="1"/>
  <c r="C25" i="1" s="1"/>
  <c r="C24" i="1" s="1"/>
  <c r="C23" i="1" s="1"/>
  <c r="C18" i="1" s="1"/>
  <c r="C17" i="1" s="1"/>
  <c r="Y77" i="5"/>
</calcChain>
</file>

<file path=xl/sharedStrings.xml><?xml version="1.0" encoding="utf-8"?>
<sst xmlns="http://schemas.openxmlformats.org/spreadsheetml/2006/main" count="454" uniqueCount="236">
  <si>
    <t>Наименование показателя</t>
  </si>
  <si>
    <t>Код источника финансирования по КИВФ,КИВнФ</t>
  </si>
  <si>
    <t>Источники финансирования дефицита бюджета - всего</t>
  </si>
  <si>
    <t>ИСТОЧНИКИ ВНУТРЕННЕГО ФИНАНСИРОВАНИЯ ДЕФИЦИТОВ  БЮДЖЕТОВ</t>
  </si>
  <si>
    <t>000 01  00  00  00  00  0000  000</t>
  </si>
  <si>
    <t>Изменение остатков средств на счетах по учету  средств бюджета</t>
  </si>
  <si>
    <t>000 01  05  00  00  00  0000  000</t>
  </si>
  <si>
    <t>Увеличение остатков средств бюджетов</t>
  </si>
  <si>
    <t>000 01  05  00  00  00  0000  500</t>
  </si>
  <si>
    <t>Увеличение прочих остатков средств бюджетов</t>
  </si>
  <si>
    <t>000 01  05  02  00  00  0000  500</t>
  </si>
  <si>
    <t>Увеличение прочих остатков денежных средств  бюджетов</t>
  </si>
  <si>
    <t>000 01  05  02  01  00  0000  510</t>
  </si>
  <si>
    <t>Уменьшение остатков средств бюджетов</t>
  </si>
  <si>
    <t>000 01  05  00  00  00  0000  600</t>
  </si>
  <si>
    <t>Уменьшение прочих остатков средств бюджетов</t>
  </si>
  <si>
    <t>000 01  05  02  00  00  0000  600</t>
  </si>
  <si>
    <t>Уменьшение прочих остатков денежных средств  бюджетов</t>
  </si>
  <si>
    <t>000 01  05  02  01  00  0000  610</t>
  </si>
  <si>
    <t>(руб.)</t>
  </si>
  <si>
    <t>000 00  00  00  00  00  0000  000</t>
  </si>
  <si>
    <t>Всего источников финансирования дефицитов бюджетов</t>
  </si>
  <si>
    <t>Приложение № 1</t>
  </si>
  <si>
    <t>2021 год</t>
  </si>
  <si>
    <t>2022 год</t>
  </si>
  <si>
    <t>к решению Совета депутатов</t>
  </si>
  <si>
    <t xml:space="preserve">Источники внутреннего финансирования дефицита местного бюджета на 2021 год </t>
  </si>
  <si>
    <t>и на плановый период 2022 и 2023 годов</t>
  </si>
  <si>
    <t>000 01  05  02  01  10  0000  510</t>
  </si>
  <si>
    <t>000 01  05  02  01  10  0000  610</t>
  </si>
  <si>
    <t>2023 год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</si>
  <si>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</si>
  <si>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</si>
  <si>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 МО Каировский сельсовета</t>
  </si>
  <si>
    <t>Приложение № 5</t>
  </si>
  <si>
    <t>МО Каировский сельсовет</t>
  </si>
  <si>
    <t>Поступление доходов в местный бюджет по кодам видов доходов, подвидов доходов на 2021 год и на плановый период 2022, 2023 годов</t>
  </si>
  <si>
    <t>Код бюджетной классификации Российской Федерации</t>
  </si>
  <si>
    <t>Наименование кода дохода бюджета</t>
  </si>
  <si>
    <t>С учетом изменений</t>
  </si>
  <si>
    <t>X</t>
  </si>
  <si>
    <t>Доходы бюджета - ВСЕГО: 
В том числе:</t>
  </si>
  <si>
    <t>000 10000000000000000</t>
  </si>
  <si>
    <t>НАЛОГОВЫЕ И НЕНАЛОГОВЫЕ ДОХОДЫ</t>
  </si>
  <si>
    <t>000 10100000000000000</t>
  </si>
  <si>
    <t>НАЛОГИ НА ПРИБЫЛЬ, ДОХОДЫ</t>
  </si>
  <si>
    <t>000 10102000010000110</t>
  </si>
  <si>
    <t>Налог на доходы физических лиц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</si>
  <si>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</si>
  <si>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</si>
  <si>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</si>
  <si>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</si>
  <si>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</si>
  <si>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182 10102030011000110</t>
  </si>
  <si>
    <t>000 10300000000000000</t>
  </si>
  <si>
    <t>НАЛОГИ НА ТОВАРЫ (РАБОТЫ, УСЛУГИ), РЕАЛИЗУЕМЫЕ НА ТЕРРИТОРИИ РОССИЙСКОЙ ФЕДЕРАЦИИ</t>
  </si>
  <si>
    <t>000 10302000010000110</t>
  </si>
  <si>
    <t>Акцизы по подакцизным товарам (продукции), производимым на территории Российской Федерации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</si>
  <si>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</si>
  <si>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</si>
  <si>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100 10302231010000110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</si>
  <si>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</si>
  <si>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</si>
  <si>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</si>
  <si>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</si>
  <si>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</si>
  <si>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</si>
  <si>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</si>
  <si>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</si>
  <si>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</si>
  <si>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</si>
  <si>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</si>
  <si>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</si>
  <si>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</si>
  <si>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000 10500000000000000</t>
  </si>
  <si>
    <t>НАЛОГИ НА СОВОКУПНЫЙ ДОХОД</t>
  </si>
  <si>
    <t>000 10501000000000110</t>
  </si>
  <si>
    <t>Налог, взимаемый в связи с применением упрощенной системы налогообложения</t>
  </si>
  <si>
    <t>000 10501010010000110</t>
  </si>
  <si>
    <t>Налог, взимаемый с налогоплательщиков, выбравших в качестве объекта налогообложения доходы</t>
  </si>
  <si>
    <t>000 10501011010000110</t>
  </si>
  <si>
    <t>182 10501011011000110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</si>
  <si>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</si>
  <si>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</si>
  <si>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000 10501021010000110</t>
  </si>
  <si>
    <t>182 10501021011000110</t>
  </si>
  <si>
    <t>000 10503000010000110</t>
  </si>
  <si>
    <t>Единый сельскохозяйственный налог</t>
  </si>
  <si>
    <t>000 10503010010000110</t>
  </si>
  <si>
    <t>182 10503010011000110</t>
  </si>
  <si>
    <t xml:space="preserve">Единый сельскохозяйственный налог </t>
  </si>
  <si>
    <t>000 10600000000000000</t>
  </si>
  <si>
    <t>НАЛОГИ НА ИМУЩЕСТВО</t>
  </si>
  <si>
    <t>000 10601000000000110</t>
  </si>
  <si>
    <t>Налог на имущество физических лиц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</si>
  <si>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</si>
  <si>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</si>
  <si>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</si>
  <si>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</si>
  <si>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000 10606000000000110</t>
  </si>
  <si>
    <t>Земельный налог</t>
  </si>
  <si>
    <t>000 10606030000000110</t>
  </si>
  <si>
    <t>Земельный налог с организаций</t>
  </si>
  <si>
    <t>000 10606033100000110</t>
  </si>
  <si>
    <t>Земельный налог с организаций, обладающих земельным участком, расположенным в границах сельских поселений</t>
  </si>
  <si>
    <t>182 10606033101000110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</si>
  <si>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</si>
  <si>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000 10606040000000110</t>
  </si>
  <si>
    <t>Земельный налог с физических лиц</t>
  </si>
  <si>
    <t>000 10606043100000110</t>
  </si>
  <si>
    <t>Земельный налог с физических лиц, обладающих земельным участком, расположенным в границах сельских поселений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</si>
  <si>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</si>
  <si>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</si>
  <si>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000 20000000000000000</t>
  </si>
  <si>
    <t>БЕЗВОЗМЕЗДНЫЕ ПОСТУПЛЕНИЯ</t>
  </si>
  <si>
    <t>000 20200000000000000</t>
  </si>
  <si>
    <t>БЕЗВОЗМЕЗДНЫЕ ПОСТУПЛЕНИЯ ОТ ДРУГИХ БЮДЖЕТОВ БЮДЖЕТНОЙ СИСТЕМЫ РОССИЙСКОЙ ФЕДЕРАЦИИ</t>
  </si>
  <si>
    <t>000 20210000000000150</t>
  </si>
  <si>
    <t>Дотации бюджетам бюджетной системы Российской Федерации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</si>
  <si>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</si>
  <si>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126 20216001100000150</t>
  </si>
  <si>
    <t>Дотации бюджетам сельских поселений на выравнивание бюджетной обеспеченности из бюджетов муниципальных районов</t>
  </si>
  <si>
    <t>000 20230000000000150</t>
  </si>
  <si>
    <t>Субвенции бюджетам бюджетной системы Российской Федерации</t>
  </si>
  <si>
    <t>000 20235118000000150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</si>
  <si>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</si>
  <si>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126 20235118100000150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</si>
  <si>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</si>
  <si>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Приложение № 6</t>
  </si>
  <si>
    <t>Распределение бюджетных ассигнований местного бюджета на 2021 год  и на плановый период 2022 и 2023 года по разделам, подразделам расходов классификации расходов бюджета</t>
  </si>
  <si>
    <t>Наименование расходов</t>
  </si>
  <si>
    <t>Раздел, подраздел</t>
  </si>
  <si>
    <t>РЗ</t>
  </si>
  <si>
    <t>ПР</t>
  </si>
  <si>
    <t>ЭКР</t>
  </si>
  <si>
    <t>принадлеж</t>
  </si>
  <si>
    <t>ИТОГО РАСХОДОВ:</t>
  </si>
  <si>
    <t>Каировского сельсовета</t>
  </si>
  <si>
    <t/>
  </si>
  <si>
    <t>Наименование</t>
  </si>
  <si>
    <t>КЦСР</t>
  </si>
  <si>
    <t>КВР</t>
  </si>
  <si>
    <t>Квартал I</t>
  </si>
  <si>
    <t>Квартал II</t>
  </si>
  <si>
    <t>Квартал III</t>
  </si>
  <si>
    <t>Квартал IV</t>
  </si>
  <si>
    <t>Сумма</t>
  </si>
  <si>
    <t>ВЕДОМСТВЕННАЯ СТРУКТУРА РАСХОДОВ МЕСТНОГО БЮДЖЕТА НА 2021 ГОД И ПЛАНОВЫЙ ПЕРИОД 2022, 2023 ГОДОВ</t>
  </si>
  <si>
    <t>ВЕД</t>
  </si>
  <si>
    <t>КФСР</t>
  </si>
  <si>
    <t>ЦСР</t>
  </si>
  <si>
    <t>ВР</t>
  </si>
  <si>
    <t>КЭСР</t>
  </si>
  <si>
    <t>Тип ср-в</t>
  </si>
  <si>
    <t>Администрация Каировского сельсовета</t>
  </si>
  <si>
    <t>0000000000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</si>
  <si>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</si>
  <si>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</si>
  <si>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5700000000</t>
  </si>
  <si>
    <t>Подпрограмма "Осуществление деятельности аппарата управления администрации муниципального образования Каировский сельсовет"</t>
  </si>
  <si>
    <t>5710000000</t>
  </si>
  <si>
    <t>Глава муниципального образования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</si>
  <si>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</si>
  <si>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</si>
  <si>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</si>
  <si>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</si>
  <si>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Аппарат администрации муниципального образования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</si>
  <si>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</si>
  <si>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</t>
  </si>
  <si>
    <t>Иные межбюджетные трансферты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</si>
  <si>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</si>
  <si>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</si>
  <si>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</si>
  <si>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НАЦИОНАЛЬНАЯ ОБОРОНА</t>
  </si>
  <si>
    <t>Мобилизационная и вневойсковая подготовка</t>
  </si>
  <si>
    <t>Подпрограмма "Обеспечение осуществления части, переданных органами власти другого уровня, полномочий"</t>
  </si>
  <si>
    <t>Осуществление первичного воинского учета на территориях, где отсутствуют военные комиссариаты</t>
  </si>
  <si>
    <t xml:space="preserve"> Расходы на выплаты персоналу государственных (муниципальных) органов</t>
  </si>
  <si>
    <t>НАЦИОНАЛЬНАЯ БЕЗОПАСНОСТЬ И ПРАВООХРАНИТЕЛЬНАЯ ДЕЯТЕЛЬНОСТЬ</t>
  </si>
  <si>
    <t>Обеспечение пожарной безопасности</t>
  </si>
  <si>
    <t>Подпрограмма "Обеспечение пожарной безопасности на территории муниципального образования Каировский сельсовет"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</si>
  <si>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</si>
  <si>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НАЦИОНАЛЬНАЯ ЭКОНОМИКА</t>
  </si>
  <si>
    <t>Дорожное хозяйство(дорожные фонды)</t>
  </si>
  <si>
    <t>Подпрограмма "Развитие дорожного хозяйства на территории муниципального образования Каировский сельсовет"</t>
  </si>
  <si>
    <t xml:space="preserve">Содержание и ремонт, капитальный ремонт автомобильных дорог общего пользования и искусственных сооружений на них </t>
  </si>
  <si>
    <t>Закупка энергетических ресурсов</t>
  </si>
  <si>
    <t>ЖИЛИЩНО-КОММУНАЛЬНОЕ ХОЗЯЙСТВО</t>
  </si>
  <si>
    <t>Благоустройство</t>
  </si>
  <si>
    <t>Подпрограмма "Благоустройство на территории муниципального образования Каировский сельсовет"</t>
  </si>
  <si>
    <t>Финансовое обеспечение мероприятий по благоустройству территорий муниципального образования поселения</t>
  </si>
  <si>
    <t>КУЛЬТУРА, КИНЕМАТОГРАФИЯ</t>
  </si>
  <si>
    <t>Культура</t>
  </si>
  <si>
    <t>Подпрограмма "Развитие культуры на территории муниципального образования Каировский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</si>
  <si>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</si>
  <si>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 xml:space="preserve"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 </t>
  </si>
  <si>
    <t>ИТОГО РАСХОДОВ</t>
  </si>
  <si>
    <t>Приложение 8</t>
  </si>
  <si>
    <t xml:space="preserve">Каировского сельсовета </t>
  </si>
  <si>
    <t>Муниципальная программа "Реализация муниципальной политики на территории муниципального образования Каировский сельсовет Саракташского района Оренбургской области на 2020-2024 годы"</t>
  </si>
  <si>
    <t>Дорожное хозяйство (дорожные фонды)</t>
  </si>
  <si>
    <t>Финансовое обеспечение части переданных полномочий по организации досуга и обеспечению жителей услугами организации культуры и библиотечного обслуживания</t>
  </si>
  <si>
    <t xml:space="preserve"> </t>
  </si>
  <si>
    <t>Приложение 7</t>
  </si>
  <si>
    <t>ИТОГО ПО РАЗДЕЛАМ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</si>
  <si>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</si>
  <si>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</si>
  <si>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</si>
  <si>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</si>
  <si>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</si>
  <si>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Культура, кинематография </t>
  </si>
  <si>
    <t>Распределение бюджетных ассигнований местного бюджета по разделам, подразделам, целевым статьям (муниципальным программам Каировского сельсовета и неропграммным направлениям деятельности), группам и подгруппам видов расходов классификации расходов бюджета на 2021 год и на плановый период 2022 и 2023 годов</t>
  </si>
  <si>
    <t>Х</t>
  </si>
  <si>
    <t>Приложение 9</t>
  </si>
  <si>
    <t>Условно утвержденные расходы</t>
  </si>
  <si>
    <t>5710010010</t>
  </si>
  <si>
    <t>5710010000</t>
  </si>
  <si>
    <t>5710010020</t>
  </si>
  <si>
    <t>5720000000</t>
  </si>
  <si>
    <t>5730000000</t>
  </si>
  <si>
    <t>5740000000</t>
  </si>
  <si>
    <t>5750000000</t>
  </si>
  <si>
    <t>5760000000</t>
  </si>
  <si>
    <t>РАСПРЕДЕЛЕНИЕ БЮДЖЕТНЫХ АССИГНОВАНИЙ МЕСТНОГО БЮДЖЕТА ПО ЦЕЛЕВЫМ СТАТЬЯМ, МУНИЦИПАЛЬНЫМ ПРОГРАММАМ МО КАИРОВСКИЙ СЕЛЬСОВЕТ И НЕПРОГРАММНЫМ  НАПРАВЛЕНИЯМ ДЕЯТЕЛЬНОСТИ), РАЗДЕЛАМ, ПОДРАЗДЕЛАМ, ГРУППАМ И  ПОДГРУППАМ ВИДОВ РАСХОДОВ КЛАССИФИКАЦИИ РАСХОДОВ НА 2021 ГОД И НА ПЛАНОВЫЙ ПЕРИОД 2022 И 2023 ГОДА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</si>
  <si>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</si>
  <si>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 из бюджета субъекта Российской Федерации</t>
  </si>
  <si>
    <t>126 20215001100000150</t>
  </si>
  <si>
    <t>000 20215001000000150</t>
  </si>
  <si>
    <t>Изменение</t>
  </si>
  <si>
    <t>Изменения</t>
  </si>
  <si>
    <t>от 17.02.2021 года №23</t>
  </si>
  <si>
    <t>126 20249999000000150</t>
  </si>
  <si>
    <t>126 20249999100000150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</si>
  <si>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</si>
  <si>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</t>
  </si>
  <si>
    <t>126 20240000000000150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</si>
</sst>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7" formatCode="#,##0.00;[Red]\-#,##0.00;0.00"/>
    <numFmt numFmtId="178" formatCode="&quot;&quot;###,##0.00"/>
    <numFmt numFmtId="179" formatCode="0000"/>
    <numFmt numFmtId="180" formatCode="000"/>
    <numFmt numFmtId="181" formatCode="00"/>
    <numFmt numFmtId="182" formatCode="0000000000"/>
    <numFmt numFmtId="183" formatCode="00\.00\.00"/>
    <numFmt numFmtId="184" formatCode="\1"/>
    <numFmt numFmtId="186" formatCode="0000000"/>
  </numFmts>
  <fonts count="24" x14ac:knownFonts="1">
    <font>
      <sz val="8"/>
      <name val="Arial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"/>
      <family val="2"/>
      <charset val="204"/>
    </font>
    <font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65">
    <xf numFmtId="0" fontId="0" fillId="0" borderId="0" xfId="0"/>
    <xf numFmtId="0" fontId="0" fillId="0" borderId="0" xfId="0" applyAlignment="1"/>
    <xf numFmtId="49" fontId="0" fillId="0" borderId="0" xfId="0" applyNumberFormat="1" applyAlignment="1"/>
    <xf numFmtId="0" fontId="0" fillId="0" borderId="0" xfId="0" applyAlignment="1">
      <alignment wrapText="1"/>
    </xf>
    <xf numFmtId="49" fontId="1" fillId="0" borderId="1" xfId="0" applyNumberFormat="1" applyFont="1" applyBorder="1" applyAlignment="1"/>
    <xf numFmtId="4" fontId="1" fillId="0" borderId="1" xfId="0" applyNumberFormat="1" applyFont="1" applyBorder="1" applyAlignment="1"/>
    <xf numFmtId="0" fontId="1" fillId="0" borderId="0" xfId="0" applyFont="1" applyAlignment="1">
      <alignment horizontal="left"/>
    </xf>
    <xf numFmtId="49" fontId="2" fillId="0" borderId="0" xfId="0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justify" vertical="distributed" wrapText="1"/>
    </xf>
    <xf numFmtId="0" fontId="0" fillId="0" borderId="0" xfId="0" applyAlignment="1">
      <alignment horizontal="justify" vertical="distributed" wrapText="1"/>
    </xf>
    <xf numFmtId="4" fontId="0" fillId="0" borderId="0" xfId="0" applyNumberFormat="1" applyAlignment="1"/>
    <xf numFmtId="4" fontId="0" fillId="0" borderId="0" xfId="0" applyNumberFormat="1"/>
    <xf numFmtId="177" fontId="1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vertical="top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left" vertical="top" wrapText="1"/>
    </xf>
    <xf numFmtId="178" fontId="8" fillId="2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left" vertical="top" wrapText="1"/>
    </xf>
    <xf numFmtId="178" fontId="8" fillId="3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left" vertical="top" wrapText="1"/>
    </xf>
    <xf numFmtId="178" fontId="8" fillId="4" borderId="1" xfId="0" applyNumberFormat="1" applyFont="1" applyFill="1" applyBorder="1" applyAlignment="1">
      <alignment horizontal="right" wrapText="1"/>
    </xf>
    <xf numFmtId="0" fontId="8" fillId="5" borderId="1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left" vertical="top" wrapText="1"/>
    </xf>
    <xf numFmtId="178" fontId="8" fillId="5" borderId="1" xfId="0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 vertical="top" wrapText="1"/>
    </xf>
    <xf numFmtId="178" fontId="8" fillId="0" borderId="1" xfId="0" applyNumberFormat="1" applyFont="1" applyFill="1" applyBorder="1" applyAlignment="1">
      <alignment horizontal="right" wrapText="1"/>
    </xf>
    <xf numFmtId="0" fontId="8" fillId="0" borderId="2" xfId="0" applyFont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horizontal="center" wrapText="1"/>
    </xf>
    <xf numFmtId="49" fontId="8" fillId="0" borderId="1" xfId="0" applyNumberFormat="1" applyFont="1" applyBorder="1" applyAlignment="1">
      <alignment horizontal="center" wrapText="1"/>
    </xf>
    <xf numFmtId="0" fontId="0" fillId="0" borderId="0" xfId="0" applyFont="1"/>
    <xf numFmtId="0" fontId="8" fillId="0" borderId="1" xfId="0" applyFont="1" applyBorder="1" applyAlignment="1">
      <alignment horizontal="center" wrapText="1"/>
    </xf>
    <xf numFmtId="178" fontId="8" fillId="0" borderId="1" xfId="0" applyNumberFormat="1" applyFont="1" applyBorder="1" applyAlignment="1">
      <alignment horizontal="right" wrapText="1"/>
    </xf>
    <xf numFmtId="0" fontId="8" fillId="6" borderId="1" xfId="0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left" vertical="top" wrapText="1"/>
    </xf>
    <xf numFmtId="178" fontId="8" fillId="6" borderId="1" xfId="0" applyNumberFormat="1" applyFont="1" applyFill="1" applyBorder="1" applyAlignment="1">
      <alignment horizontal="right" wrapText="1"/>
    </xf>
    <xf numFmtId="0" fontId="10" fillId="0" borderId="0" xfId="1" applyNumberFormat="1" applyFont="1" applyFill="1" applyAlignment="1" applyProtection="1">
      <protection hidden="1"/>
    </xf>
    <xf numFmtId="0" fontId="11" fillId="0" borderId="0" xfId="1" applyFont="1" applyAlignment="1" applyProtection="1">
      <alignment horizontal="left"/>
      <protection hidden="1"/>
    </xf>
    <xf numFmtId="0" fontId="12" fillId="0" borderId="0" xfId="1" applyNumberFormat="1" applyFont="1" applyFill="1" applyAlignment="1" applyProtection="1">
      <protection hidden="1"/>
    </xf>
    <xf numFmtId="0" fontId="5" fillId="0" borderId="0" xfId="1"/>
    <xf numFmtId="0" fontId="11" fillId="0" borderId="0" xfId="4" applyNumberFormat="1" applyFont="1" applyFill="1" applyAlignment="1" applyProtection="1">
      <protection hidden="1"/>
    </xf>
    <xf numFmtId="179" fontId="10" fillId="0" borderId="0" xfId="1" applyNumberFormat="1" applyFont="1" applyFill="1" applyAlignment="1" applyProtection="1">
      <protection hidden="1"/>
    </xf>
    <xf numFmtId="180" fontId="10" fillId="0" borderId="0" xfId="1" applyNumberFormat="1" applyFont="1" applyFill="1" applyAlignment="1" applyProtection="1">
      <protection hidden="1"/>
    </xf>
    <xf numFmtId="177" fontId="11" fillId="0" borderId="0" xfId="4" applyNumberFormat="1" applyFont="1" applyFill="1" applyAlignment="1" applyProtection="1">
      <protection hidden="1"/>
    </xf>
    <xf numFmtId="0" fontId="10" fillId="0" borderId="0" xfId="1" applyNumberFormat="1" applyFont="1" applyFill="1" applyAlignment="1" applyProtection="1">
      <alignment horizontal="centerContinuous" vertical="center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center" vertical="center"/>
      <protection hidden="1"/>
    </xf>
    <xf numFmtId="0" fontId="13" fillId="0" borderId="4" xfId="1" applyNumberFormat="1" applyFont="1" applyFill="1" applyBorder="1" applyAlignment="1" applyProtection="1">
      <alignment horizontal="center" vertical="center"/>
      <protection hidden="1"/>
    </xf>
    <xf numFmtId="0" fontId="1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5" xfId="1" applyNumberFormat="1" applyFont="1" applyFill="1" applyBorder="1" applyAlignment="1" applyProtection="1">
      <alignment horizontal="center" vertical="center"/>
      <protection hidden="1"/>
    </xf>
    <xf numFmtId="0" fontId="13" fillId="0" borderId="6" xfId="1" applyNumberFormat="1" applyFont="1" applyFill="1" applyBorder="1" applyAlignment="1" applyProtection="1">
      <alignment horizontal="center" vertical="center"/>
      <protection hidden="1"/>
    </xf>
    <xf numFmtId="177" fontId="11" fillId="0" borderId="7" xfId="1" applyNumberFormat="1" applyFont="1" applyFill="1" applyBorder="1" applyAlignment="1" applyProtection="1">
      <protection hidden="1"/>
    </xf>
    <xf numFmtId="0" fontId="1" fillId="0" borderId="0" xfId="1" applyFont="1" applyProtection="1">
      <protection hidden="1"/>
    </xf>
    <xf numFmtId="0" fontId="11" fillId="0" borderId="0" xfId="1" applyFont="1"/>
    <xf numFmtId="0" fontId="13" fillId="0" borderId="8" xfId="1" applyNumberFormat="1" applyFont="1" applyFill="1" applyBorder="1" applyAlignment="1" applyProtection="1">
      <alignment horizontal="centerContinuous"/>
      <protection hidden="1"/>
    </xf>
    <xf numFmtId="0" fontId="13" fillId="0" borderId="8" xfId="1" applyNumberFormat="1" applyFont="1" applyFill="1" applyBorder="1" applyAlignment="1" applyProtection="1">
      <alignment horizontal="centerContinuous" vertical="top" wrapText="1"/>
      <protection hidden="1"/>
    </xf>
    <xf numFmtId="0" fontId="13" fillId="0" borderId="9" xfId="1" applyNumberFormat="1" applyFont="1" applyFill="1" applyBorder="1" applyAlignment="1" applyProtection="1">
      <alignment horizontal="centerContinuous"/>
      <protection hidden="1"/>
    </xf>
    <xf numFmtId="3" fontId="13" fillId="0" borderId="1" xfId="1" applyNumberFormat="1" applyFont="1" applyFill="1" applyBorder="1" applyAlignment="1" applyProtection="1">
      <protection hidden="1"/>
    </xf>
    <xf numFmtId="177" fontId="13" fillId="0" borderId="7" xfId="1" applyNumberFormat="1" applyFont="1" applyFill="1" applyBorder="1" applyAlignment="1" applyProtection="1">
      <protection hidden="1"/>
    </xf>
    <xf numFmtId="179" fontId="13" fillId="0" borderId="7" xfId="1" applyNumberFormat="1" applyFont="1" applyFill="1" applyBorder="1" applyAlignment="1" applyProtection="1">
      <alignment wrapText="1"/>
      <protection hidden="1"/>
    </xf>
    <xf numFmtId="179" fontId="13" fillId="0" borderId="1" xfId="1" applyNumberFormat="1" applyFont="1" applyFill="1" applyBorder="1" applyAlignment="1" applyProtection="1">
      <alignment wrapText="1"/>
      <protection hidden="1"/>
    </xf>
    <xf numFmtId="180" fontId="11" fillId="0" borderId="1" xfId="1" applyNumberFormat="1" applyFont="1" applyFill="1" applyBorder="1" applyAlignment="1" applyProtection="1">
      <alignment wrapText="1"/>
      <protection hidden="1"/>
    </xf>
    <xf numFmtId="180" fontId="15" fillId="0" borderId="1" xfId="1" applyNumberFormat="1" applyFont="1" applyFill="1" applyBorder="1" applyAlignment="1" applyProtection="1">
      <alignment wrapText="1"/>
      <protection hidden="1"/>
    </xf>
    <xf numFmtId="184" fontId="16" fillId="0" borderId="1" xfId="1" applyNumberFormat="1" applyFont="1" applyFill="1" applyBorder="1" applyAlignment="1" applyProtection="1">
      <alignment wrapText="1"/>
      <protection hidden="1"/>
    </xf>
    <xf numFmtId="181" fontId="15" fillId="0" borderId="1" xfId="1" applyNumberFormat="1" applyFont="1" applyFill="1" applyBorder="1" applyAlignment="1" applyProtection="1">
      <alignment wrapText="1"/>
      <protection hidden="1"/>
    </xf>
    <xf numFmtId="49" fontId="15" fillId="0" borderId="1" xfId="1" applyNumberFormat="1" applyFont="1" applyFill="1" applyBorder="1" applyAlignment="1" applyProtection="1">
      <alignment horizontal="right" wrapText="1"/>
      <protection hidden="1"/>
    </xf>
    <xf numFmtId="180" fontId="15" fillId="0" borderId="1" xfId="1" applyNumberFormat="1" applyFont="1" applyFill="1" applyBorder="1" applyAlignment="1" applyProtection="1">
      <alignment horizontal="right" wrapText="1"/>
      <protection hidden="1"/>
    </xf>
    <xf numFmtId="180" fontId="16" fillId="0" borderId="1" xfId="1" applyNumberFormat="1" applyFont="1" applyFill="1" applyBorder="1" applyAlignment="1" applyProtection="1">
      <alignment wrapText="1"/>
      <protection hidden="1"/>
    </xf>
    <xf numFmtId="183" fontId="16" fillId="0" borderId="1" xfId="1" applyNumberFormat="1" applyFont="1" applyFill="1" applyBorder="1" applyAlignment="1" applyProtection="1">
      <alignment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3" fontId="16" fillId="0" borderId="1" xfId="1" applyNumberFormat="1" applyFont="1" applyFill="1" applyBorder="1" applyAlignment="1" applyProtection="1">
      <protection hidden="1"/>
    </xf>
    <xf numFmtId="177" fontId="15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81" fontId="16" fillId="0" borderId="1" xfId="1" applyNumberFormat="1" applyFont="1" applyFill="1" applyBorder="1" applyAlignment="1" applyProtection="1">
      <alignment wrapText="1"/>
      <protection hidden="1"/>
    </xf>
    <xf numFmtId="49" fontId="16" fillId="0" borderId="1" xfId="1" applyNumberFormat="1" applyFont="1" applyFill="1" applyBorder="1" applyAlignment="1" applyProtection="1">
      <alignment horizontal="right" wrapText="1"/>
      <protection hidden="1"/>
    </xf>
    <xf numFmtId="180" fontId="16" fillId="0" borderId="1" xfId="1" applyNumberFormat="1" applyFont="1" applyFill="1" applyBorder="1" applyAlignment="1" applyProtection="1">
      <alignment horizontal="right" wrapText="1"/>
      <protection hidden="1"/>
    </xf>
    <xf numFmtId="177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179" fontId="15" fillId="0" borderId="1" xfId="1" applyNumberFormat="1" applyFont="1" applyFill="1" applyBorder="1" applyAlignment="1" applyProtection="1">
      <alignment vertical="center" wrapText="1"/>
      <protection hidden="1"/>
    </xf>
    <xf numFmtId="186" fontId="16" fillId="0" borderId="1" xfId="1" applyNumberFormat="1" applyFont="1" applyFill="1" applyBorder="1" applyAlignment="1" applyProtection="1">
      <alignment horizontal="right" wrapText="1"/>
      <protection hidden="1"/>
    </xf>
    <xf numFmtId="177" fontId="21" fillId="0" borderId="1" xfId="1" applyNumberFormat="1" applyFont="1" applyFill="1" applyBorder="1" applyAlignment="1" applyProtection="1">
      <protection hidden="1"/>
    </xf>
    <xf numFmtId="179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18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/>
      <protection hidden="1"/>
    </xf>
    <xf numFmtId="0" fontId="16" fillId="0" borderId="1" xfId="1" applyNumberFormat="1" applyFont="1" applyFill="1" applyBorder="1" applyAlignment="1" applyProtection="1">
      <alignment wrapText="1"/>
      <protection hidden="1"/>
    </xf>
    <xf numFmtId="0" fontId="16" fillId="0" borderId="1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right" wrapText="1"/>
      <protection hidden="1"/>
    </xf>
    <xf numFmtId="3" fontId="16" fillId="0" borderId="1" xfId="1" applyNumberFormat="1" applyFont="1" applyFill="1" applyBorder="1" applyAlignment="1" applyProtection="1">
      <alignment wrapText="1"/>
      <protection hidden="1"/>
    </xf>
    <xf numFmtId="4" fontId="15" fillId="0" borderId="1" xfId="1" applyNumberFormat="1" applyFont="1" applyFill="1" applyBorder="1" applyAlignment="1" applyProtection="1">
      <protection hidden="1"/>
    </xf>
    <xf numFmtId="0" fontId="16" fillId="0" borderId="0" xfId="1" applyFont="1" applyBorder="1"/>
    <xf numFmtId="0" fontId="16" fillId="0" borderId="0" xfId="0" applyFont="1" applyBorder="1" applyAlignment="1"/>
    <xf numFmtId="0" fontId="16" fillId="0" borderId="0" xfId="0" applyFont="1" applyFill="1" applyBorder="1" applyAlignment="1">
      <alignment horizontal="left"/>
    </xf>
    <xf numFmtId="0" fontId="16" fillId="0" borderId="0" xfId="1" applyFont="1" applyBorder="1" applyProtection="1">
      <protection hidden="1"/>
    </xf>
    <xf numFmtId="0" fontId="15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centerContinuous"/>
      <protection hidden="1"/>
    </xf>
    <xf numFmtId="0" fontId="16" fillId="0" borderId="0" xfId="1" applyNumberFormat="1" applyFont="1" applyFill="1" applyBorder="1" applyAlignment="1" applyProtection="1">
      <alignment horizontal="right"/>
      <protection hidden="1"/>
    </xf>
    <xf numFmtId="0" fontId="1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1" xfId="1" applyNumberFormat="1" applyFont="1" applyFill="1" applyBorder="1" applyAlignment="1" applyProtection="1">
      <alignment horizontal="center" vertical="center"/>
      <protection hidden="1"/>
    </xf>
    <xf numFmtId="0" fontId="15" fillId="0" borderId="1" xfId="1" applyFont="1" applyBorder="1" applyAlignment="1">
      <alignment horizontal="center" vertical="center"/>
    </xf>
    <xf numFmtId="177" fontId="15" fillId="7" borderId="1" xfId="1" applyNumberFormat="1" applyFont="1" applyFill="1" applyBorder="1" applyAlignment="1" applyProtection="1">
      <protection hidden="1"/>
    </xf>
    <xf numFmtId="177" fontId="16" fillId="7" borderId="1" xfId="1" applyNumberFormat="1" applyFont="1" applyFill="1" applyBorder="1" applyAlignment="1" applyProtection="1">
      <protection hidden="1"/>
    </xf>
    <xf numFmtId="177" fontId="21" fillId="7" borderId="1" xfId="1" applyNumberFormat="1" applyFont="1" applyFill="1" applyBorder="1" applyAlignment="1" applyProtection="1">
      <protection hidden="1"/>
    </xf>
    <xf numFmtId="0" fontId="16" fillId="0" borderId="0" xfId="1" applyFont="1" applyBorder="1" applyAlignment="1">
      <alignment horizontal="right"/>
    </xf>
    <xf numFmtId="180" fontId="15" fillId="0" borderId="1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vertical="center" wrapText="1"/>
      <protection hidden="1"/>
    </xf>
    <xf numFmtId="179" fontId="16" fillId="0" borderId="1" xfId="1" applyNumberFormat="1" applyFont="1" applyFill="1" applyBorder="1" applyAlignment="1" applyProtection="1">
      <alignment vertical="center" wrapText="1"/>
      <protection hidden="1"/>
    </xf>
    <xf numFmtId="4" fontId="15" fillId="7" borderId="1" xfId="1" applyNumberFormat="1" applyFont="1" applyFill="1" applyBorder="1" applyAlignment="1" applyProtection="1">
      <protection hidden="1"/>
    </xf>
    <xf numFmtId="0" fontId="5" fillId="0" borderId="0" xfId="1" applyAlignment="1">
      <alignment horizontal="right"/>
    </xf>
    <xf numFmtId="0" fontId="14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 vertical="top"/>
      <protection hidden="1"/>
    </xf>
    <xf numFmtId="0" fontId="12" fillId="0" borderId="0" xfId="1" applyNumberFormat="1" applyFont="1" applyFill="1" applyAlignment="1" applyProtection="1">
      <alignment horizontal="centerContinuous" vertical="top"/>
      <protection hidden="1"/>
    </xf>
    <xf numFmtId="0" fontId="14" fillId="0" borderId="0" xfId="1" applyNumberFormat="1" applyFont="1" applyFill="1" applyAlignment="1" applyProtection="1">
      <protection hidden="1"/>
    </xf>
    <xf numFmtId="0" fontId="5" fillId="0" borderId="0" xfId="1" applyFill="1"/>
    <xf numFmtId="0" fontId="17" fillId="0" borderId="0" xfId="1" applyFont="1" applyFill="1"/>
    <xf numFmtId="0" fontId="1" fillId="0" borderId="0" xfId="1" applyFont="1" applyFill="1"/>
    <xf numFmtId="0" fontId="11" fillId="0" borderId="0" xfId="1" applyFont="1" applyFill="1"/>
    <xf numFmtId="0" fontId="5" fillId="0" borderId="0" xfId="1" applyFont="1" applyFill="1"/>
    <xf numFmtId="0" fontId="1" fillId="8" borderId="0" xfId="1" applyFont="1" applyFill="1"/>
    <xf numFmtId="0" fontId="11" fillId="8" borderId="0" xfId="1" applyFont="1" applyFill="1"/>
    <xf numFmtId="0" fontId="5" fillId="8" borderId="0" xfId="1" applyFont="1" applyFill="1"/>
    <xf numFmtId="182" fontId="5" fillId="0" borderId="0" xfId="1" applyNumberFormat="1" applyFill="1" applyAlignment="1">
      <alignment horizontal="right"/>
    </xf>
    <xf numFmtId="0" fontId="5" fillId="0" borderId="0" xfId="1" applyFill="1" applyAlignment="1">
      <alignment horizontal="right"/>
    </xf>
    <xf numFmtId="0" fontId="5" fillId="0" borderId="0" xfId="1" applyFill="1" applyProtection="1">
      <protection hidden="1"/>
    </xf>
    <xf numFmtId="0" fontId="14" fillId="0" borderId="9" xfId="1" applyNumberFormat="1" applyFont="1" applyFill="1" applyBorder="1" applyAlignment="1" applyProtection="1">
      <alignment horizontal="centerContinuous"/>
      <protection hidden="1"/>
    </xf>
    <xf numFmtId="182" fontId="12" fillId="0" borderId="0" xfId="1" applyNumberFormat="1" applyFont="1" applyFill="1" applyAlignment="1" applyProtection="1">
      <alignment horizontal="right" vertical="top"/>
      <protection hidden="1"/>
    </xf>
    <xf numFmtId="0" fontId="13" fillId="0" borderId="10" xfId="1" applyNumberFormat="1" applyFont="1" applyFill="1" applyBorder="1" applyAlignment="1" applyProtection="1">
      <alignment horizontal="center" vertical="center"/>
      <protection hidden="1"/>
    </xf>
    <xf numFmtId="0" fontId="13" fillId="0" borderId="10" xfId="1" applyFont="1" applyFill="1" applyBorder="1" applyAlignment="1">
      <alignment horizontal="center" vertical="center"/>
    </xf>
    <xf numFmtId="182" fontId="5" fillId="0" borderId="0" xfId="1" applyNumberFormat="1" applyAlignment="1">
      <alignment horizontal="right"/>
    </xf>
    <xf numFmtId="4" fontId="5" fillId="0" borderId="0" xfId="1" applyNumberFormat="1"/>
    <xf numFmtId="0" fontId="13" fillId="0" borderId="11" xfId="0" applyFont="1" applyBorder="1" applyAlignment="1">
      <alignment horizontal="justify"/>
    </xf>
    <xf numFmtId="180" fontId="11" fillId="0" borderId="11" xfId="1" applyNumberFormat="1" applyFont="1" applyFill="1" applyBorder="1" applyAlignment="1" applyProtection="1">
      <alignment vertical="distributed" wrapText="1"/>
      <protection hidden="1"/>
    </xf>
    <xf numFmtId="2" fontId="13" fillId="0" borderId="11" xfId="0" applyNumberFormat="1" applyFont="1" applyBorder="1" applyAlignment="1">
      <alignment horizontal="center"/>
    </xf>
    <xf numFmtId="2" fontId="13" fillId="0" borderId="12" xfId="0" applyNumberFormat="1" applyFont="1" applyBorder="1" applyAlignment="1">
      <alignment horizontal="center"/>
    </xf>
    <xf numFmtId="0" fontId="18" fillId="0" borderId="1" xfId="0" applyFont="1" applyBorder="1" applyAlignment="1">
      <alignment horizontal="justify" wrapText="1"/>
    </xf>
    <xf numFmtId="180" fontId="11" fillId="0" borderId="1" xfId="1" applyNumberFormat="1" applyFont="1" applyFill="1" applyBorder="1" applyAlignment="1" applyProtection="1">
      <alignment vertical="distributed" wrapText="1"/>
      <protection hidden="1"/>
    </xf>
    <xf numFmtId="181" fontId="11" fillId="0" borderId="1" xfId="1" applyNumberFormat="1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0" fontId="13" fillId="0" borderId="1" xfId="0" applyFont="1" applyBorder="1" applyAlignment="1">
      <alignment horizontal="justify"/>
    </xf>
    <xf numFmtId="2" fontId="13" fillId="0" borderId="1" xfId="0" applyNumberFormat="1" applyFont="1" applyBorder="1" applyAlignment="1">
      <alignment horizontal="center"/>
    </xf>
    <xf numFmtId="2" fontId="13" fillId="0" borderId="13" xfId="0" applyNumberFormat="1" applyFont="1" applyBorder="1" applyAlignment="1">
      <alignment horizontal="center"/>
    </xf>
    <xf numFmtId="0" fontId="11" fillId="0" borderId="1" xfId="0" applyFont="1" applyBorder="1" applyAlignment="1">
      <alignment horizontal="justify" vertical="top" wrapText="1"/>
    </xf>
    <xf numFmtId="0" fontId="13" fillId="0" borderId="1" xfId="0" applyFont="1" applyBorder="1" applyAlignment="1">
      <alignment horizontal="justify" wrapText="1"/>
    </xf>
    <xf numFmtId="0" fontId="18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/>
    </xf>
    <xf numFmtId="2" fontId="13" fillId="0" borderId="14" xfId="0" applyNumberFormat="1" applyFont="1" applyBorder="1" applyAlignment="1">
      <alignment horizontal="center"/>
    </xf>
    <xf numFmtId="2" fontId="13" fillId="0" borderId="15" xfId="0" applyNumberFormat="1" applyFont="1" applyBorder="1" applyAlignment="1">
      <alignment horizontal="center"/>
    </xf>
    <xf numFmtId="181" fontId="13" fillId="0" borderId="1" xfId="1" applyNumberFormat="1" applyFont="1" applyFill="1" applyBorder="1" applyAlignment="1" applyProtection="1">
      <alignment horizontal="center"/>
      <protection hidden="1"/>
    </xf>
    <xf numFmtId="181" fontId="13" fillId="0" borderId="11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Alignment="1"/>
    <xf numFmtId="0" fontId="11" fillId="8" borderId="0" xfId="0" applyFont="1" applyFill="1" applyAlignment="1">
      <alignment horizontal="left"/>
    </xf>
    <xf numFmtId="0" fontId="13" fillId="0" borderId="4" xfId="5" applyNumberFormat="1" applyFont="1" applyFill="1" applyBorder="1" applyAlignment="1" applyProtection="1">
      <alignment horizontal="center" vertical="center" wrapText="1"/>
      <protection hidden="1"/>
    </xf>
    <xf numFmtId="0" fontId="13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14" xfId="0" applyFont="1" applyBorder="1" applyAlignment="1">
      <alignment horizontal="right"/>
    </xf>
    <xf numFmtId="181" fontId="11" fillId="0" borderId="14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Fill="1" applyProtection="1">
      <protection hidden="1"/>
    </xf>
    <xf numFmtId="0" fontId="13" fillId="0" borderId="18" xfId="1" applyFont="1" applyFill="1" applyBorder="1" applyAlignment="1">
      <alignment horizontal="center"/>
    </xf>
    <xf numFmtId="0" fontId="11" fillId="0" borderId="19" xfId="1" applyFont="1" applyFill="1" applyBorder="1" applyProtection="1">
      <protection hidden="1"/>
    </xf>
    <xf numFmtId="0" fontId="13" fillId="0" borderId="19" xfId="1" applyFont="1" applyFill="1" applyBorder="1" applyProtection="1">
      <protection hidden="1"/>
    </xf>
    <xf numFmtId="0" fontId="13" fillId="0" borderId="0" xfId="1" applyFont="1"/>
    <xf numFmtId="0" fontId="11" fillId="8" borderId="19" xfId="1" applyFont="1" applyFill="1" applyBorder="1" applyProtection="1">
      <protection hidden="1"/>
    </xf>
    <xf numFmtId="0" fontId="13" fillId="0" borderId="20" xfId="1" applyNumberFormat="1" applyFont="1" applyFill="1" applyBorder="1" applyAlignment="1" applyProtection="1">
      <alignment horizontal="centerContinuous"/>
      <protection hidden="1"/>
    </xf>
    <xf numFmtId="0" fontId="13" fillId="0" borderId="21" xfId="1" applyNumberFormat="1" applyFont="1" applyFill="1" applyBorder="1" applyAlignment="1" applyProtection="1">
      <alignment horizontal="centerContinuous"/>
      <protection hidden="1"/>
    </xf>
    <xf numFmtId="0" fontId="13" fillId="0" borderId="22" xfId="1" applyNumberFormat="1" applyFont="1" applyFill="1" applyBorder="1" applyAlignment="1" applyProtection="1">
      <alignment horizontal="center"/>
      <protection hidden="1"/>
    </xf>
    <xf numFmtId="0" fontId="13" fillId="0" borderId="18" xfId="1" applyNumberFormat="1" applyFont="1" applyFill="1" applyBorder="1" applyAlignment="1" applyProtection="1">
      <alignment horizontal="center"/>
      <protection hidden="1"/>
    </xf>
    <xf numFmtId="1" fontId="13" fillId="0" borderId="23" xfId="1" applyNumberFormat="1" applyFont="1" applyFill="1" applyBorder="1" applyAlignment="1" applyProtection="1">
      <alignment horizontal="center"/>
      <protection hidden="1"/>
    </xf>
    <xf numFmtId="0" fontId="13" fillId="0" borderId="24" xfId="1" applyNumberFormat="1" applyFont="1" applyFill="1" applyBorder="1" applyAlignment="1" applyProtection="1">
      <alignment horizontal="center"/>
      <protection hidden="1"/>
    </xf>
    <xf numFmtId="3" fontId="13" fillId="0" borderId="25" xfId="1" applyNumberFormat="1" applyFont="1" applyFill="1" applyBorder="1" applyAlignment="1" applyProtection="1">
      <alignment horizontal="center"/>
      <protection hidden="1"/>
    </xf>
    <xf numFmtId="181" fontId="13" fillId="0" borderId="26" xfId="1" applyNumberFormat="1" applyFont="1" applyFill="1" applyBorder="1" applyAlignment="1" applyProtection="1">
      <protection hidden="1"/>
    </xf>
    <xf numFmtId="182" fontId="13" fillId="0" borderId="26" xfId="1" applyNumberFormat="1" applyFont="1" applyFill="1" applyBorder="1" applyAlignment="1" applyProtection="1">
      <alignment horizontal="right"/>
      <protection hidden="1"/>
    </xf>
    <xf numFmtId="180" fontId="13" fillId="0" borderId="27" xfId="1" applyNumberFormat="1" applyFont="1" applyFill="1" applyBorder="1" applyAlignment="1" applyProtection="1">
      <alignment horizontal="right"/>
      <protection hidden="1"/>
    </xf>
    <xf numFmtId="177" fontId="11" fillId="0" borderId="28" xfId="1" applyNumberFormat="1" applyFont="1" applyFill="1" applyBorder="1" applyAlignment="1" applyProtection="1">
      <protection hidden="1"/>
    </xf>
    <xf numFmtId="177" fontId="11" fillId="0" borderId="27" xfId="1" applyNumberFormat="1" applyFont="1" applyFill="1" applyBorder="1" applyAlignment="1" applyProtection="1">
      <protection hidden="1"/>
    </xf>
    <xf numFmtId="177" fontId="11" fillId="0" borderId="26" xfId="1" applyNumberFormat="1" applyFont="1" applyFill="1" applyBorder="1" applyAlignment="1" applyProtection="1">
      <protection hidden="1"/>
    </xf>
    <xf numFmtId="4" fontId="13" fillId="0" borderId="27" xfId="1" applyNumberFormat="1" applyFont="1" applyFill="1" applyBorder="1" applyAlignment="1" applyProtection="1">
      <alignment horizontal="center"/>
      <protection hidden="1"/>
    </xf>
    <xf numFmtId="179" fontId="13" fillId="0" borderId="29" xfId="1" applyNumberFormat="1" applyFont="1" applyFill="1" applyBorder="1" applyAlignment="1" applyProtection="1">
      <alignment wrapText="1"/>
      <protection hidden="1"/>
    </xf>
    <xf numFmtId="181" fontId="13" fillId="0" borderId="7" xfId="1" applyNumberFormat="1" applyFont="1" applyFill="1" applyBorder="1" applyAlignment="1" applyProtection="1">
      <protection hidden="1"/>
    </xf>
    <xf numFmtId="182" fontId="13" fillId="0" borderId="7" xfId="1" applyNumberFormat="1" applyFont="1" applyFill="1" applyBorder="1" applyAlignment="1" applyProtection="1">
      <alignment horizontal="right"/>
      <protection hidden="1"/>
    </xf>
    <xf numFmtId="180" fontId="13" fillId="0" borderId="1" xfId="1" applyNumberFormat="1" applyFont="1" applyFill="1" applyBorder="1" applyAlignment="1" applyProtection="1">
      <alignment horizontal="right"/>
      <protection hidden="1"/>
    </xf>
    <xf numFmtId="177" fontId="11" fillId="0" borderId="30" xfId="1" applyNumberFormat="1" applyFont="1" applyFill="1" applyBorder="1" applyAlignment="1" applyProtection="1">
      <protection hidden="1"/>
    </xf>
    <xf numFmtId="177" fontId="11" fillId="0" borderId="1" xfId="1" applyNumberFormat="1" applyFont="1" applyFill="1" applyBorder="1" applyAlignment="1" applyProtection="1">
      <protection hidden="1"/>
    </xf>
    <xf numFmtId="4" fontId="13" fillId="0" borderId="1" xfId="1" applyNumberFormat="1" applyFont="1" applyFill="1" applyBorder="1" applyAlignment="1" applyProtection="1">
      <alignment horizontal="center"/>
      <protection hidden="1"/>
    </xf>
    <xf numFmtId="179" fontId="13" fillId="0" borderId="2" xfId="1" applyNumberFormat="1" applyFont="1" applyFill="1" applyBorder="1" applyAlignment="1" applyProtection="1">
      <alignment wrapText="1"/>
      <protection hidden="1"/>
    </xf>
    <xf numFmtId="177" fontId="13" fillId="0" borderId="28" xfId="1" applyNumberFormat="1" applyFont="1" applyFill="1" applyBorder="1" applyAlignment="1" applyProtection="1">
      <protection hidden="1"/>
    </xf>
    <xf numFmtId="177" fontId="13" fillId="0" borderId="27" xfId="1" applyNumberFormat="1" applyFont="1" applyFill="1" applyBorder="1" applyAlignment="1" applyProtection="1">
      <protection hidden="1"/>
    </xf>
    <xf numFmtId="177" fontId="13" fillId="0" borderId="26" xfId="1" applyNumberFormat="1" applyFont="1" applyFill="1" applyBorder="1" applyAlignment="1" applyProtection="1">
      <protection hidden="1"/>
    </xf>
    <xf numFmtId="179" fontId="11" fillId="0" borderId="2" xfId="1" applyNumberFormat="1" applyFont="1" applyFill="1" applyBorder="1" applyAlignment="1" applyProtection="1">
      <alignment wrapText="1"/>
      <protection hidden="1"/>
    </xf>
    <xf numFmtId="179" fontId="11" fillId="0" borderId="7" xfId="1" applyNumberFormat="1" applyFont="1" applyFill="1" applyBorder="1" applyAlignment="1" applyProtection="1">
      <alignment wrapText="1"/>
      <protection hidden="1"/>
    </xf>
    <xf numFmtId="186" fontId="11" fillId="0" borderId="7" xfId="1" applyNumberFormat="1" applyFont="1" applyFill="1" applyBorder="1" applyAlignment="1" applyProtection="1">
      <alignment wrapText="1"/>
      <protection hidden="1"/>
    </xf>
    <xf numFmtId="181" fontId="11" fillId="0" borderId="7" xfId="1" applyNumberFormat="1" applyFont="1" applyFill="1" applyBorder="1" applyAlignment="1" applyProtection="1">
      <protection hidden="1"/>
    </xf>
    <xf numFmtId="182" fontId="11" fillId="0" borderId="7" xfId="1" applyNumberFormat="1" applyFont="1" applyFill="1" applyBorder="1" applyAlignment="1" applyProtection="1">
      <alignment horizontal="right"/>
      <protection hidden="1"/>
    </xf>
    <xf numFmtId="180" fontId="11" fillId="0" borderId="1" xfId="1" applyNumberFormat="1" applyFont="1" applyFill="1" applyBorder="1" applyAlignment="1" applyProtection="1">
      <alignment horizontal="right"/>
      <protection hidden="1"/>
    </xf>
    <xf numFmtId="4" fontId="11" fillId="0" borderId="1" xfId="1" applyNumberFormat="1" applyFont="1" applyFill="1" applyBorder="1" applyAlignment="1" applyProtection="1">
      <alignment horizontal="center"/>
      <protection hidden="1"/>
    </xf>
    <xf numFmtId="186" fontId="11" fillId="0" borderId="1" xfId="1" applyNumberFormat="1" applyFont="1" applyFill="1" applyBorder="1" applyAlignment="1" applyProtection="1">
      <alignment wrapText="1"/>
      <protection hidden="1"/>
    </xf>
    <xf numFmtId="4" fontId="22" fillId="0" borderId="1" xfId="1" applyNumberFormat="1" applyFont="1" applyFill="1" applyBorder="1" applyAlignment="1" applyProtection="1">
      <alignment horizontal="center"/>
      <protection hidden="1"/>
    </xf>
    <xf numFmtId="4" fontId="13" fillId="8" borderId="1" xfId="1" applyNumberFormat="1" applyFont="1" applyFill="1" applyBorder="1" applyAlignment="1" applyProtection="1">
      <alignment horizontal="center"/>
      <protection hidden="1"/>
    </xf>
    <xf numFmtId="181" fontId="11" fillId="0" borderId="26" xfId="1" applyNumberFormat="1" applyFont="1" applyFill="1" applyBorder="1" applyAlignment="1" applyProtection="1">
      <protection hidden="1"/>
    </xf>
    <xf numFmtId="182" fontId="11" fillId="0" borderId="26" xfId="1" applyNumberFormat="1" applyFont="1" applyFill="1" applyBorder="1" applyAlignment="1" applyProtection="1">
      <alignment horizontal="right"/>
      <protection hidden="1"/>
    </xf>
    <xf numFmtId="180" fontId="11" fillId="0" borderId="27" xfId="1" applyNumberFormat="1" applyFont="1" applyFill="1" applyBorder="1" applyAlignment="1" applyProtection="1">
      <alignment horizontal="right"/>
      <protection hidden="1"/>
    </xf>
    <xf numFmtId="4" fontId="11" fillId="8" borderId="27" xfId="1" applyNumberFormat="1" applyFont="1" applyFill="1" applyBorder="1" applyAlignment="1" applyProtection="1">
      <alignment horizontal="center"/>
      <protection hidden="1"/>
    </xf>
    <xf numFmtId="4" fontId="11" fillId="0" borderId="27" xfId="1" applyNumberFormat="1" applyFont="1" applyFill="1" applyBorder="1" applyAlignment="1" applyProtection="1">
      <alignment horizontal="center"/>
      <protection hidden="1"/>
    </xf>
    <xf numFmtId="4" fontId="11" fillId="8" borderId="1" xfId="1" applyNumberFormat="1" applyFont="1" applyFill="1" applyBorder="1" applyAlignment="1" applyProtection="1">
      <alignment horizontal="center"/>
      <protection hidden="1"/>
    </xf>
    <xf numFmtId="179" fontId="13" fillId="8" borderId="2" xfId="1" applyNumberFormat="1" applyFont="1" applyFill="1" applyBorder="1" applyAlignment="1" applyProtection="1">
      <alignment wrapText="1"/>
      <protection hidden="1"/>
    </xf>
    <xf numFmtId="179" fontId="13" fillId="8" borderId="1" xfId="1" applyNumberFormat="1" applyFont="1" applyFill="1" applyBorder="1" applyAlignment="1" applyProtection="1">
      <alignment wrapText="1"/>
      <protection hidden="1"/>
    </xf>
    <xf numFmtId="181" fontId="13" fillId="8" borderId="7" xfId="1" applyNumberFormat="1" applyFont="1" applyFill="1" applyBorder="1" applyAlignment="1" applyProtection="1">
      <protection hidden="1"/>
    </xf>
    <xf numFmtId="182" fontId="13" fillId="8" borderId="7" xfId="1" applyNumberFormat="1" applyFont="1" applyFill="1" applyBorder="1" applyAlignment="1" applyProtection="1">
      <alignment horizontal="right"/>
      <protection hidden="1"/>
    </xf>
    <xf numFmtId="180" fontId="13" fillId="8" borderId="1" xfId="1" applyNumberFormat="1" applyFont="1" applyFill="1" applyBorder="1" applyAlignment="1" applyProtection="1">
      <alignment horizontal="right"/>
      <protection hidden="1"/>
    </xf>
    <xf numFmtId="177" fontId="11" fillId="8" borderId="30" xfId="1" applyNumberFormat="1" applyFont="1" applyFill="1" applyBorder="1" applyAlignment="1" applyProtection="1">
      <protection hidden="1"/>
    </xf>
    <xf numFmtId="177" fontId="11" fillId="8" borderId="1" xfId="1" applyNumberFormat="1" applyFont="1" applyFill="1" applyBorder="1" applyAlignment="1" applyProtection="1">
      <protection hidden="1"/>
    </xf>
    <xf numFmtId="177" fontId="11" fillId="8" borderId="7" xfId="1" applyNumberFormat="1" applyFont="1" applyFill="1" applyBorder="1" applyAlignment="1" applyProtection="1">
      <protection hidden="1"/>
    </xf>
    <xf numFmtId="186" fontId="11" fillId="8" borderId="1" xfId="1" applyNumberFormat="1" applyFont="1" applyFill="1" applyBorder="1" applyAlignment="1" applyProtection="1">
      <alignment wrapText="1"/>
      <protection hidden="1"/>
    </xf>
    <xf numFmtId="181" fontId="11" fillId="8" borderId="26" xfId="1" applyNumberFormat="1" applyFont="1" applyFill="1" applyBorder="1" applyAlignment="1" applyProtection="1">
      <protection hidden="1"/>
    </xf>
    <xf numFmtId="182" fontId="11" fillId="8" borderId="26" xfId="1" applyNumberFormat="1" applyFont="1" applyFill="1" applyBorder="1" applyAlignment="1" applyProtection="1">
      <alignment horizontal="right"/>
      <protection hidden="1"/>
    </xf>
    <xf numFmtId="180" fontId="11" fillId="8" borderId="27" xfId="1" applyNumberFormat="1" applyFont="1" applyFill="1" applyBorder="1" applyAlignment="1" applyProtection="1">
      <alignment horizontal="right"/>
      <protection hidden="1"/>
    </xf>
    <xf numFmtId="181" fontId="11" fillId="8" borderId="7" xfId="1" applyNumberFormat="1" applyFont="1" applyFill="1" applyBorder="1" applyAlignment="1" applyProtection="1">
      <protection hidden="1"/>
    </xf>
    <xf numFmtId="182" fontId="11" fillId="8" borderId="7" xfId="1" applyNumberFormat="1" applyFont="1" applyFill="1" applyBorder="1" applyAlignment="1" applyProtection="1">
      <alignment horizontal="right"/>
      <protection hidden="1"/>
    </xf>
    <xf numFmtId="180" fontId="11" fillId="8" borderId="1" xfId="1" applyNumberFormat="1" applyFont="1" applyFill="1" applyBorder="1" applyAlignment="1" applyProtection="1">
      <alignment horizontal="right"/>
      <protection hidden="1"/>
    </xf>
    <xf numFmtId="186" fontId="11" fillId="8" borderId="7" xfId="1" applyNumberFormat="1" applyFont="1" applyFill="1" applyBorder="1" applyAlignment="1" applyProtection="1">
      <alignment wrapText="1"/>
      <protection hidden="1"/>
    </xf>
    <xf numFmtId="180" fontId="11" fillId="8" borderId="1" xfId="1" applyNumberFormat="1" applyFont="1" applyFill="1" applyBorder="1" applyAlignment="1" applyProtection="1">
      <alignment wrapText="1"/>
      <protection hidden="1"/>
    </xf>
    <xf numFmtId="179" fontId="13" fillId="8" borderId="30" xfId="1" applyNumberFormat="1" applyFont="1" applyFill="1" applyBorder="1" applyAlignment="1" applyProtection="1">
      <alignment wrapText="1"/>
      <protection hidden="1"/>
    </xf>
    <xf numFmtId="186" fontId="11" fillId="8" borderId="30" xfId="1" applyNumberFormat="1" applyFont="1" applyFill="1" applyBorder="1" applyAlignment="1" applyProtection="1">
      <alignment wrapText="1"/>
      <protection hidden="1"/>
    </xf>
    <xf numFmtId="186" fontId="11" fillId="8" borderId="31" xfId="1" applyNumberFormat="1" applyFont="1" applyFill="1" applyBorder="1" applyAlignment="1" applyProtection="1">
      <alignment wrapText="1"/>
      <protection hidden="1"/>
    </xf>
    <xf numFmtId="180" fontId="11" fillId="8" borderId="30" xfId="1" applyNumberFormat="1" applyFont="1" applyFill="1" applyBorder="1" applyAlignment="1" applyProtection="1">
      <alignment wrapText="1"/>
      <protection hidden="1"/>
    </xf>
    <xf numFmtId="4" fontId="22" fillId="8" borderId="1" xfId="1" applyNumberFormat="1" applyFont="1" applyFill="1" applyBorder="1" applyAlignment="1" applyProtection="1">
      <alignment horizontal="center"/>
      <protection hidden="1"/>
    </xf>
    <xf numFmtId="177" fontId="13" fillId="0" borderId="30" xfId="1" applyNumberFormat="1" applyFont="1" applyFill="1" applyBorder="1" applyAlignment="1" applyProtection="1">
      <protection hidden="1"/>
    </xf>
    <xf numFmtId="177" fontId="13" fillId="0" borderId="1" xfId="1" applyNumberFormat="1" applyFont="1" applyFill="1" applyBorder="1" applyAlignment="1" applyProtection="1">
      <protection hidden="1"/>
    </xf>
    <xf numFmtId="0" fontId="13" fillId="0" borderId="1" xfId="1" applyNumberFormat="1" applyFont="1" applyFill="1" applyBorder="1" applyAlignment="1" applyProtection="1">
      <protection hidden="1"/>
    </xf>
    <xf numFmtId="0" fontId="13" fillId="0" borderId="7" xfId="1" applyNumberFormat="1" applyFont="1" applyFill="1" applyBorder="1" applyAlignment="1" applyProtection="1">
      <protection hidden="1"/>
    </xf>
    <xf numFmtId="182" fontId="13" fillId="0" borderId="1" xfId="1" applyNumberFormat="1" applyFont="1" applyFill="1" applyBorder="1" applyAlignment="1" applyProtection="1">
      <alignment horizontal="right"/>
      <protection hidden="1"/>
    </xf>
    <xf numFmtId="0" fontId="13" fillId="0" borderId="1" xfId="1" applyNumberFormat="1" applyFont="1" applyFill="1" applyBorder="1" applyAlignment="1" applyProtection="1">
      <alignment horizontal="right"/>
      <protection hidden="1"/>
    </xf>
    <xf numFmtId="177" fontId="16" fillId="8" borderId="1" xfId="1" applyNumberFormat="1" applyFont="1" applyFill="1" applyBorder="1" applyAlignment="1" applyProtection="1">
      <protection hidden="1"/>
    </xf>
    <xf numFmtId="177" fontId="16" fillId="9" borderId="1" xfId="1" applyNumberFormat="1" applyFont="1" applyFill="1" applyBorder="1" applyAlignment="1" applyProtection="1">
      <protection hidden="1"/>
    </xf>
    <xf numFmtId="18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184" fontId="15" fillId="0" borderId="1" xfId="1" applyNumberFormat="1" applyFont="1" applyFill="1" applyBorder="1" applyAlignment="1" applyProtection="1">
      <alignment wrapText="1"/>
      <protection hidden="1"/>
    </xf>
    <xf numFmtId="183" fontId="15" fillId="0" borderId="1" xfId="1" applyNumberFormat="1" applyFont="1" applyFill="1" applyBorder="1" applyAlignment="1" applyProtection="1">
      <alignment wrapText="1"/>
      <protection hidden="1"/>
    </xf>
    <xf numFmtId="186" fontId="19" fillId="0" borderId="1" xfId="1" applyNumberFormat="1" applyFont="1" applyFill="1" applyBorder="1" applyAlignment="1" applyProtection="1">
      <alignment horizontal="right" wrapText="1"/>
      <protection hidden="1"/>
    </xf>
    <xf numFmtId="184" fontId="19" fillId="0" borderId="1" xfId="1" applyNumberFormat="1" applyFont="1" applyFill="1" applyBorder="1" applyAlignment="1" applyProtection="1">
      <alignment wrapText="1"/>
      <protection hidden="1"/>
    </xf>
    <xf numFmtId="181" fontId="19" fillId="0" borderId="1" xfId="1" applyNumberFormat="1" applyFont="1" applyFill="1" applyBorder="1" applyAlignment="1" applyProtection="1">
      <alignment wrapText="1"/>
      <protection hidden="1"/>
    </xf>
    <xf numFmtId="180" fontId="19" fillId="0" borderId="1" xfId="1" applyNumberFormat="1" applyFont="1" applyFill="1" applyBorder="1" applyAlignment="1" applyProtection="1">
      <alignment horizontal="right" wrapText="1"/>
      <protection hidden="1"/>
    </xf>
    <xf numFmtId="180" fontId="19" fillId="0" borderId="1" xfId="1" applyNumberFormat="1" applyFont="1" applyFill="1" applyBorder="1" applyAlignment="1" applyProtection="1">
      <alignment wrapText="1"/>
      <protection hidden="1"/>
    </xf>
    <xf numFmtId="183" fontId="19" fillId="0" borderId="1" xfId="1" applyNumberFormat="1" applyFont="1" applyFill="1" applyBorder="1" applyAlignment="1" applyProtection="1">
      <alignment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77" fontId="19" fillId="0" borderId="1" xfId="1" applyNumberFormat="1" applyFont="1" applyFill="1" applyBorder="1" applyAlignment="1" applyProtection="1">
      <protection hidden="1"/>
    </xf>
    <xf numFmtId="0" fontId="19" fillId="0" borderId="1" xfId="1" applyNumberFormat="1" applyFont="1" applyFill="1" applyBorder="1" applyAlignment="1" applyProtection="1">
      <alignment vertical="center" wrapText="1"/>
      <protection hidden="1"/>
    </xf>
    <xf numFmtId="49" fontId="20" fillId="0" borderId="1" xfId="1" applyNumberFormat="1" applyFont="1" applyFill="1" applyBorder="1" applyAlignment="1" applyProtection="1">
      <alignment horizontal="right" wrapText="1"/>
      <protection hidden="1"/>
    </xf>
    <xf numFmtId="184" fontId="20" fillId="0" borderId="1" xfId="1" applyNumberFormat="1" applyFont="1" applyFill="1" applyBorder="1" applyAlignment="1" applyProtection="1">
      <alignment wrapText="1"/>
      <protection hidden="1"/>
    </xf>
    <xf numFmtId="181" fontId="20" fillId="0" borderId="1" xfId="1" applyNumberFormat="1" applyFont="1" applyFill="1" applyBorder="1" applyAlignment="1" applyProtection="1">
      <alignment wrapText="1"/>
      <protection hidden="1"/>
    </xf>
    <xf numFmtId="180" fontId="20" fillId="0" borderId="1" xfId="1" applyNumberFormat="1" applyFont="1" applyFill="1" applyBorder="1" applyAlignment="1" applyProtection="1">
      <alignment horizontal="right" wrapText="1"/>
      <protection hidden="1"/>
    </xf>
    <xf numFmtId="180" fontId="20" fillId="0" borderId="1" xfId="1" applyNumberFormat="1" applyFont="1" applyFill="1" applyBorder="1" applyAlignment="1" applyProtection="1">
      <alignment wrapText="1"/>
      <protection hidden="1"/>
    </xf>
    <xf numFmtId="183" fontId="20" fillId="0" borderId="1" xfId="1" applyNumberFormat="1" applyFont="1" applyFill="1" applyBorder="1" applyAlignment="1" applyProtection="1">
      <alignment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177" fontId="20" fillId="0" borderId="1" xfId="1" applyNumberFormat="1" applyFont="1" applyFill="1" applyBorder="1" applyAlignment="1" applyProtection="1">
      <protection hidden="1"/>
    </xf>
    <xf numFmtId="18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9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186" fontId="20" fillId="0" borderId="1" xfId="1" applyNumberFormat="1" applyFont="1" applyFill="1" applyBorder="1" applyAlignment="1" applyProtection="1">
      <alignment horizontal="right" wrapText="1"/>
      <protection hidden="1"/>
    </xf>
    <xf numFmtId="0" fontId="20" fillId="0" borderId="0" xfId="1" applyFont="1" applyBorder="1"/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177" fontId="20" fillId="7" borderId="1" xfId="1" applyNumberFormat="1" applyFont="1" applyFill="1" applyBorder="1" applyAlignment="1" applyProtection="1">
      <protection hidden="1"/>
    </xf>
    <xf numFmtId="177" fontId="21" fillId="9" borderId="1" xfId="1" applyNumberFormat="1" applyFont="1" applyFill="1" applyBorder="1" applyAlignment="1" applyProtection="1">
      <protection hidden="1"/>
    </xf>
    <xf numFmtId="177" fontId="21" fillId="8" borderId="1" xfId="1" applyNumberFormat="1" applyFont="1" applyFill="1" applyBorder="1" applyAlignment="1" applyProtection="1">
      <protection hidden="1"/>
    </xf>
    <xf numFmtId="0" fontId="8" fillId="10" borderId="2" xfId="0" applyFont="1" applyFill="1" applyBorder="1" applyAlignment="1">
      <alignment horizontal="left" vertical="top" wrapText="1"/>
    </xf>
    <xf numFmtId="49" fontId="8" fillId="10" borderId="1" xfId="0" applyNumberFormat="1" applyFont="1" applyFill="1" applyBorder="1" applyAlignment="1">
      <alignment horizontal="center" wrapText="1"/>
    </xf>
    <xf numFmtId="178" fontId="8" fillId="10" borderId="1" xfId="0" applyNumberFormat="1" applyFont="1" applyFill="1" applyBorder="1" applyAlignment="1">
      <alignment horizontal="right" wrapText="1"/>
    </xf>
    <xf numFmtId="0" fontId="1" fillId="0" borderId="0" xfId="0" applyFont="1" applyAlignment="1">
      <alignment horizontal="left"/>
    </xf>
    <xf numFmtId="49" fontId="3" fillId="0" borderId="0" xfId="0" quotePrefix="1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180" fontId="11" fillId="0" borderId="1" xfId="1" applyNumberFormat="1" applyFont="1" applyFill="1" applyBorder="1" applyAlignment="1" applyProtection="1">
      <alignment horizontal="center"/>
      <protection hidden="1"/>
    </xf>
    <xf numFmtId="0" fontId="10" fillId="0" borderId="0" xfId="1" applyNumberFormat="1" applyFont="1" applyFill="1" applyAlignment="1" applyProtection="1">
      <alignment horizontal="center" vertical="distributed"/>
      <protection hidden="1"/>
    </xf>
    <xf numFmtId="180" fontId="11" fillId="0" borderId="11" xfId="1" applyNumberFormat="1" applyFont="1" applyFill="1" applyBorder="1" applyAlignment="1" applyProtection="1">
      <alignment horizontal="center"/>
      <protection hidden="1"/>
    </xf>
    <xf numFmtId="186" fontId="11" fillId="0" borderId="1" xfId="1" applyNumberFormat="1" applyFont="1" applyFill="1" applyBorder="1" applyAlignment="1" applyProtection="1">
      <alignment wrapText="1"/>
      <protection hidden="1"/>
    </xf>
    <xf numFmtId="179" fontId="13" fillId="0" borderId="2" xfId="1" applyNumberFormat="1" applyFont="1" applyFill="1" applyBorder="1" applyAlignment="1" applyProtection="1">
      <alignment wrapText="1"/>
      <protection hidden="1"/>
    </xf>
    <xf numFmtId="179" fontId="13" fillId="0" borderId="1" xfId="1" applyNumberFormat="1" applyFont="1" applyFill="1" applyBorder="1" applyAlignment="1" applyProtection="1">
      <alignment wrapText="1"/>
      <protection hidden="1"/>
    </xf>
    <xf numFmtId="186" fontId="11" fillId="0" borderId="7" xfId="1" applyNumberFormat="1" applyFont="1" applyFill="1" applyBorder="1" applyAlignment="1" applyProtection="1">
      <alignment wrapText="1"/>
      <protection hidden="1"/>
    </xf>
    <xf numFmtId="186" fontId="11" fillId="0" borderId="31" xfId="1" applyNumberFormat="1" applyFont="1" applyFill="1" applyBorder="1" applyAlignment="1" applyProtection="1">
      <alignment wrapText="1"/>
      <protection hidden="1"/>
    </xf>
    <xf numFmtId="186" fontId="11" fillId="0" borderId="28" xfId="1" applyNumberFormat="1" applyFont="1" applyFill="1" applyBorder="1" applyAlignment="1" applyProtection="1">
      <alignment wrapText="1"/>
      <protection hidden="1"/>
    </xf>
    <xf numFmtId="179" fontId="13" fillId="0" borderId="29" xfId="1" applyNumberFormat="1" applyFont="1" applyFill="1" applyBorder="1" applyAlignment="1" applyProtection="1">
      <alignment horizontal="left" wrapText="1"/>
      <protection hidden="1"/>
    </xf>
    <xf numFmtId="179" fontId="13" fillId="0" borderId="31" xfId="1" applyNumberFormat="1" applyFont="1" applyFill="1" applyBorder="1" applyAlignment="1" applyProtection="1">
      <alignment horizontal="left" wrapText="1"/>
      <protection hidden="1"/>
    </xf>
    <xf numFmtId="179" fontId="13" fillId="0" borderId="30" xfId="1" applyNumberFormat="1" applyFont="1" applyFill="1" applyBorder="1" applyAlignment="1" applyProtection="1">
      <alignment horizontal="left" wrapText="1"/>
      <protection hidden="1"/>
    </xf>
    <xf numFmtId="186" fontId="11" fillId="8" borderId="7" xfId="1" applyNumberFormat="1" applyFont="1" applyFill="1" applyBorder="1" applyAlignment="1" applyProtection="1">
      <alignment horizontal="left" wrapText="1"/>
      <protection hidden="1"/>
    </xf>
    <xf numFmtId="186" fontId="11" fillId="8" borderId="30" xfId="1" applyNumberFormat="1" applyFont="1" applyFill="1" applyBorder="1" applyAlignment="1" applyProtection="1">
      <alignment horizontal="left" wrapText="1"/>
      <protection hidden="1"/>
    </xf>
    <xf numFmtId="179" fontId="13" fillId="0" borderId="7" xfId="1" applyNumberFormat="1" applyFont="1" applyFill="1" applyBorder="1" applyAlignment="1" applyProtection="1">
      <alignment wrapText="1"/>
      <protection hidden="1"/>
    </xf>
    <xf numFmtId="179" fontId="13" fillId="0" borderId="31" xfId="1" applyNumberFormat="1" applyFont="1" applyFill="1" applyBorder="1" applyAlignment="1" applyProtection="1">
      <alignment wrapText="1"/>
      <protection hidden="1"/>
    </xf>
    <xf numFmtId="179" fontId="13" fillId="0" borderId="30" xfId="1" applyNumberFormat="1" applyFont="1" applyFill="1" applyBorder="1" applyAlignment="1" applyProtection="1">
      <alignment wrapText="1"/>
      <protection hidden="1"/>
    </xf>
    <xf numFmtId="186" fontId="11" fillId="0" borderId="30" xfId="1" applyNumberFormat="1" applyFont="1" applyFill="1" applyBorder="1" applyAlignment="1" applyProtection="1">
      <alignment wrapText="1"/>
      <protection hidden="1"/>
    </xf>
    <xf numFmtId="186" fontId="13" fillId="8" borderId="7" xfId="1" applyNumberFormat="1" applyFont="1" applyFill="1" applyBorder="1" applyAlignment="1" applyProtection="1">
      <alignment horizontal="left" wrapText="1"/>
      <protection hidden="1"/>
    </xf>
    <xf numFmtId="186" fontId="13" fillId="8" borderId="31" xfId="1" applyNumberFormat="1" applyFont="1" applyFill="1" applyBorder="1" applyAlignment="1" applyProtection="1">
      <alignment horizontal="left" wrapText="1"/>
      <protection hidden="1"/>
    </xf>
    <xf numFmtId="186" fontId="13" fillId="8" borderId="30" xfId="1" applyNumberFormat="1" applyFont="1" applyFill="1" applyBorder="1" applyAlignment="1" applyProtection="1">
      <alignment horizontal="left" wrapText="1"/>
      <protection hidden="1"/>
    </xf>
    <xf numFmtId="0" fontId="10" fillId="0" borderId="0" xfId="0" applyFont="1" applyFill="1" applyAlignment="1">
      <alignment horizontal="center" wrapText="1"/>
    </xf>
    <xf numFmtId="179" fontId="13" fillId="0" borderId="32" xfId="1" applyNumberFormat="1" applyFont="1" applyFill="1" applyBorder="1" applyAlignment="1" applyProtection="1">
      <alignment wrapText="1"/>
      <protection hidden="1"/>
    </xf>
    <xf numFmtId="179" fontId="13" fillId="0" borderId="33" xfId="1" applyNumberFormat="1" applyFont="1" applyFill="1" applyBorder="1" applyAlignment="1" applyProtection="1">
      <alignment wrapText="1"/>
      <protection hidden="1"/>
    </xf>
    <xf numFmtId="179" fontId="13" fillId="0" borderId="34" xfId="1" applyNumberFormat="1" applyFont="1" applyFill="1" applyBorder="1" applyAlignment="1" applyProtection="1">
      <alignment wrapText="1"/>
      <protection hidden="1"/>
    </xf>
    <xf numFmtId="179" fontId="13" fillId="0" borderId="28" xfId="1" applyNumberFormat="1" applyFont="1" applyFill="1" applyBorder="1" applyAlignment="1" applyProtection="1">
      <alignment wrapText="1"/>
      <protection hidden="1"/>
    </xf>
    <xf numFmtId="186" fontId="13" fillId="0" borderId="7" xfId="1" applyNumberFormat="1" applyFont="1" applyFill="1" applyBorder="1" applyAlignment="1" applyProtection="1">
      <alignment wrapText="1"/>
      <protection hidden="1"/>
    </xf>
    <xf numFmtId="186" fontId="13" fillId="0" borderId="31" xfId="1" applyNumberFormat="1" applyFont="1" applyFill="1" applyBorder="1" applyAlignment="1" applyProtection="1">
      <alignment wrapText="1"/>
      <protection hidden="1"/>
    </xf>
    <xf numFmtId="186" fontId="13" fillId="0" borderId="28" xfId="1" applyNumberFormat="1" applyFont="1" applyFill="1" applyBorder="1" applyAlignment="1" applyProtection="1">
      <alignment wrapText="1"/>
      <protection hidden="1"/>
    </xf>
    <xf numFmtId="0" fontId="15" fillId="0" borderId="1" xfId="1" applyNumberFormat="1" applyFont="1" applyFill="1" applyBorder="1" applyAlignment="1" applyProtection="1">
      <alignment horizontal="center" vertical="justify"/>
      <protection hidden="1"/>
    </xf>
    <xf numFmtId="0" fontId="16" fillId="0" borderId="1" xfId="1" applyNumberFormat="1" applyFont="1" applyFill="1" applyBorder="1" applyAlignment="1" applyProtection="1">
      <alignment vertical="center" wrapText="1"/>
      <protection hidden="1"/>
    </xf>
    <xf numFmtId="0" fontId="23" fillId="0" borderId="1" xfId="0" applyFont="1" applyBorder="1" applyAlignment="1">
      <alignment vertical="center" wrapText="1"/>
    </xf>
    <xf numFmtId="3" fontId="16" fillId="0" borderId="1" xfId="1" applyNumberFormat="1" applyFont="1" applyFill="1" applyBorder="1" applyAlignment="1" applyProtection="1">
      <protection hidden="1"/>
    </xf>
    <xf numFmtId="0" fontId="15" fillId="0" borderId="1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vertical="center" wrapText="1"/>
      <protection hidden="1"/>
    </xf>
    <xf numFmtId="0" fontId="16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30" xfId="1" applyNumberFormat="1" applyFont="1" applyFill="1" applyBorder="1" applyAlignment="1" applyProtection="1">
      <alignment horizontal="justify" vertical="justify" wrapText="1"/>
      <protection hidden="1"/>
    </xf>
    <xf numFmtId="3" fontId="16" fillId="0" borderId="7" xfId="1" applyNumberFormat="1" applyFont="1" applyFill="1" applyBorder="1" applyAlignment="1" applyProtection="1">
      <protection hidden="1"/>
    </xf>
    <xf numFmtId="3" fontId="16" fillId="0" borderId="31" xfId="1" applyNumberFormat="1" applyFont="1" applyFill="1" applyBorder="1" applyAlignment="1" applyProtection="1">
      <protection hidden="1"/>
    </xf>
    <xf numFmtId="3" fontId="16" fillId="0" borderId="30" xfId="1" applyNumberFormat="1" applyFont="1" applyFill="1" applyBorder="1" applyAlignment="1" applyProtection="1">
      <protection hidden="1"/>
    </xf>
    <xf numFmtId="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1" xfId="1" applyNumberFormat="1" applyFont="1" applyFill="1" applyBorder="1" applyAlignment="1" applyProtection="1">
      <alignment horizontal="left" vertical="center" wrapText="1"/>
      <protection hidden="1"/>
    </xf>
    <xf numFmtId="3" fontId="15" fillId="0" borderId="1" xfId="1" applyNumberFormat="1" applyFont="1" applyFill="1" applyBorder="1" applyAlignment="1" applyProtection="1">
      <protection hidden="1"/>
    </xf>
    <xf numFmtId="0" fontId="15" fillId="0" borderId="0" xfId="1" applyNumberFormat="1" applyFont="1" applyFill="1" applyBorder="1" applyAlignment="1" applyProtection="1">
      <alignment horizontal="center"/>
      <protection hidden="1"/>
    </xf>
    <xf numFmtId="0" fontId="23" fillId="0" borderId="0" xfId="0" applyFont="1" applyBorder="1" applyAlignment="1"/>
    <xf numFmtId="180" fontId="15" fillId="0" borderId="1" xfId="1" applyNumberFormat="1" applyFont="1" applyFill="1" applyBorder="1" applyAlignment="1" applyProtection="1">
      <alignment vertical="center" wrapText="1"/>
      <protection hidden="1"/>
    </xf>
    <xf numFmtId="18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6" fillId="0" borderId="7" xfId="1" applyNumberFormat="1" applyFont="1" applyFill="1" applyBorder="1" applyAlignment="1" applyProtection="1">
      <alignment vertical="center" wrapText="1"/>
      <protection hidden="1"/>
    </xf>
    <xf numFmtId="0" fontId="16" fillId="0" borderId="31" xfId="1" applyNumberFormat="1" applyFont="1" applyFill="1" applyBorder="1" applyAlignment="1" applyProtection="1">
      <alignment vertical="center" wrapText="1"/>
      <protection hidden="1"/>
    </xf>
    <xf numFmtId="0" fontId="16" fillId="0" borderId="30" xfId="1" applyNumberFormat="1" applyFont="1" applyFill="1" applyBorder="1" applyAlignment="1" applyProtection="1">
      <alignment vertical="center" wrapText="1"/>
      <protection hidden="1"/>
    </xf>
    <xf numFmtId="0" fontId="15" fillId="0" borderId="7" xfId="1" applyNumberFormat="1" applyFont="1" applyFill="1" applyBorder="1" applyAlignment="1" applyProtection="1">
      <alignment vertical="center" wrapText="1"/>
      <protection hidden="1"/>
    </xf>
    <xf numFmtId="0" fontId="15" fillId="0" borderId="31" xfId="1" applyNumberFormat="1" applyFont="1" applyFill="1" applyBorder="1" applyAlignment="1" applyProtection="1">
      <alignment vertical="center" wrapText="1"/>
      <protection hidden="1"/>
    </xf>
    <xf numFmtId="0" fontId="15" fillId="0" borderId="30" xfId="1" applyNumberFormat="1" applyFont="1" applyFill="1" applyBorder="1" applyAlignment="1" applyProtection="1">
      <alignment vertical="center" wrapText="1"/>
      <protection hidden="1"/>
    </xf>
    <xf numFmtId="0" fontId="20" fillId="0" borderId="7" xfId="1" applyNumberFormat="1" applyFont="1" applyFill="1" applyBorder="1" applyAlignment="1" applyProtection="1">
      <alignment vertical="center" wrapText="1"/>
      <protection hidden="1"/>
    </xf>
    <xf numFmtId="0" fontId="20" fillId="0" borderId="31" xfId="1" applyNumberFormat="1" applyFont="1" applyFill="1" applyBorder="1" applyAlignment="1" applyProtection="1">
      <alignment vertical="center" wrapText="1"/>
      <protection hidden="1"/>
    </xf>
    <xf numFmtId="0" fontId="20" fillId="0" borderId="30" xfId="1" applyNumberFormat="1" applyFont="1" applyFill="1" applyBorder="1" applyAlignment="1" applyProtection="1">
      <alignment vertical="center" wrapText="1"/>
      <protection hidden="1"/>
    </xf>
    <xf numFmtId="3" fontId="20" fillId="0" borderId="1" xfId="1" applyNumberFormat="1" applyFont="1" applyFill="1" applyBorder="1" applyAlignment="1" applyProtection="1">
      <protection hidden="1"/>
    </xf>
    <xf numFmtId="0" fontId="19" fillId="0" borderId="7" xfId="1" applyNumberFormat="1" applyFont="1" applyFill="1" applyBorder="1" applyAlignment="1" applyProtection="1">
      <alignment vertical="center" wrapText="1"/>
      <protection hidden="1"/>
    </xf>
    <xf numFmtId="0" fontId="19" fillId="0" borderId="31" xfId="1" applyNumberFormat="1" applyFont="1" applyFill="1" applyBorder="1" applyAlignment="1" applyProtection="1">
      <alignment vertical="center" wrapText="1"/>
      <protection hidden="1"/>
    </xf>
    <xf numFmtId="0" fontId="19" fillId="0" borderId="30" xfId="1" applyNumberFormat="1" applyFont="1" applyFill="1" applyBorder="1" applyAlignment="1" applyProtection="1">
      <alignment vertical="center" wrapText="1"/>
      <protection hidden="1"/>
    </xf>
    <xf numFmtId="3" fontId="19" fillId="0" borderId="1" xfId="1" applyNumberFormat="1" applyFont="1" applyFill="1" applyBorder="1" applyAlignment="1" applyProtection="1">
      <protection hidden="1"/>
    </xf>
    <xf numFmtId="180" fontId="16" fillId="0" borderId="7" xfId="1" applyNumberFormat="1" applyFont="1" applyFill="1" applyBorder="1" applyAlignment="1" applyProtection="1">
      <alignment vertical="center" wrapText="1"/>
      <protection hidden="1"/>
    </xf>
    <xf numFmtId="180" fontId="16" fillId="0" borderId="31" xfId="1" applyNumberFormat="1" applyFont="1" applyFill="1" applyBorder="1" applyAlignment="1" applyProtection="1">
      <alignment vertical="center" wrapText="1"/>
      <protection hidden="1"/>
    </xf>
    <xf numFmtId="180" fontId="16" fillId="0" borderId="30" xfId="1" applyNumberFormat="1" applyFont="1" applyFill="1" applyBorder="1" applyAlignment="1" applyProtection="1">
      <alignment vertical="center" wrapText="1"/>
      <protection hidden="1"/>
    </xf>
    <xf numFmtId="180" fontId="16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horizontal="left" vertical="center" wrapText="1"/>
      <protection hidden="1"/>
    </xf>
    <xf numFmtId="0" fontId="20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20" fillId="0" borderId="1" xfId="1" applyNumberFormat="1" applyFont="1" applyFill="1" applyBorder="1" applyAlignment="1" applyProtection="1">
      <alignment vertical="center" wrapText="1"/>
      <protection hidden="1"/>
    </xf>
    <xf numFmtId="0" fontId="15" fillId="0" borderId="0" xfId="1" applyNumberFormat="1" applyFont="1" applyFill="1" applyBorder="1" applyAlignment="1" applyProtection="1">
      <alignment horizontal="center" wrapText="1"/>
      <protection hidden="1"/>
    </xf>
    <xf numFmtId="0" fontId="23" fillId="0" borderId="0" xfId="0" applyFont="1" applyBorder="1" applyAlignment="1">
      <alignment wrapText="1"/>
    </xf>
  </cellXfs>
  <cellStyles count="7">
    <cellStyle name="Обычный" xfId="0" builtinId="0"/>
    <cellStyle name="Обычный 2" xfId="1"/>
    <cellStyle name="Обычный 2 21" xfId="2"/>
    <cellStyle name="Обычный 2 23" xfId="3"/>
    <cellStyle name="Обычный 2 3" xfId="4"/>
    <cellStyle name="Обычный 2 30" xfId="5"/>
    <cellStyle name="Обычный 2 7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zoomScale="80" zoomScaleNormal="80" workbookViewId="0">
      <selection activeCell="A2" sqref="A2"/>
    </sheetView>
  </sheetViews>
  <sheetFormatPr defaultRowHeight="11.25" x14ac:dyDescent="0.2"/>
  <cols>
    <col min="1" max="1" width="43.83203125" style="2" customWidth="1"/>
    <col min="2" max="2" width="75" style="3" customWidth="1"/>
    <col min="3" max="3" width="24" style="1" customWidth="1"/>
    <col min="4" max="4" width="25" customWidth="1"/>
    <col min="5" max="5" width="24.1640625" customWidth="1"/>
    <col min="7" max="8" width="13.33203125" bestFit="1" customWidth="1"/>
  </cols>
  <sheetData>
    <row r="1" spans="1:5" ht="18.75" x14ac:dyDescent="0.3">
      <c r="D1" s="287" t="s">
        <v>22</v>
      </c>
      <c r="E1" s="287"/>
    </row>
    <row r="2" spans="1:5" ht="18.75" x14ac:dyDescent="0.3">
      <c r="D2" s="287" t="s">
        <v>25</v>
      </c>
      <c r="E2" s="287"/>
    </row>
    <row r="3" spans="1:5" ht="18.75" x14ac:dyDescent="0.3">
      <c r="D3" s="287" t="s">
        <v>33</v>
      </c>
      <c r="E3" s="287"/>
    </row>
    <row r="4" spans="1:5" ht="18.75" x14ac:dyDescent="0.3">
      <c r="D4" s="6" t="s">
        <v>230</v>
      </c>
      <c r="E4" s="6"/>
    </row>
    <row r="5" spans="1:5" ht="18.75" hidden="1" x14ac:dyDescent="0.3">
      <c r="D5" s="19"/>
      <c r="E5" s="6"/>
    </row>
    <row r="6" spans="1:5" ht="18.75" hidden="1" x14ac:dyDescent="0.3">
      <c r="D6" s="20"/>
      <c r="E6" s="6"/>
    </row>
    <row r="7" spans="1:5" ht="18.75" hidden="1" x14ac:dyDescent="0.3">
      <c r="D7" s="20"/>
      <c r="E7" s="6"/>
    </row>
    <row r="8" spans="1:5" ht="18.75" x14ac:dyDescent="0.3">
      <c r="D8" s="6"/>
      <c r="E8" s="6"/>
    </row>
    <row r="10" spans="1:5" ht="39" customHeight="1" x14ac:dyDescent="0.3">
      <c r="A10" s="288" t="s">
        <v>26</v>
      </c>
      <c r="B10" s="289"/>
      <c r="C10" s="289"/>
      <c r="D10" s="289"/>
      <c r="E10" s="289"/>
    </row>
    <row r="11" spans="1:5" ht="20.25" x14ac:dyDescent="0.3">
      <c r="A11" s="289" t="s">
        <v>27</v>
      </c>
      <c r="B11" s="288"/>
      <c r="C11" s="288"/>
      <c r="D11" s="288"/>
      <c r="E11" s="288"/>
    </row>
    <row r="12" spans="1:5" ht="20.25" x14ac:dyDescent="0.3">
      <c r="A12" s="7"/>
      <c r="B12" s="8"/>
      <c r="C12" s="9"/>
      <c r="D12" s="10"/>
      <c r="E12" s="11" t="s">
        <v>19</v>
      </c>
    </row>
    <row r="15" spans="1:5" s="14" customFormat="1" ht="55.5" customHeight="1" x14ac:dyDescent="0.2">
      <c r="A15" s="12" t="s">
        <v>1</v>
      </c>
      <c r="B15" s="13" t="s">
        <v>0</v>
      </c>
      <c r="C15" s="13" t="s">
        <v>23</v>
      </c>
      <c r="D15" s="13" t="s">
        <v>24</v>
      </c>
      <c r="E15" s="13" t="s">
        <v>30</v>
      </c>
    </row>
    <row r="16" spans="1:5" ht="37.5" hidden="1" x14ac:dyDescent="0.3">
      <c r="A16" s="4" t="s">
        <v>20</v>
      </c>
      <c r="B16" s="15" t="s">
        <v>2</v>
      </c>
      <c r="C16" s="5"/>
      <c r="D16" s="5"/>
      <c r="E16" s="5"/>
    </row>
    <row r="17" spans="1:8" ht="37.5" x14ac:dyDescent="0.3">
      <c r="A17" s="4" t="s">
        <v>4</v>
      </c>
      <c r="B17" s="15" t="s">
        <v>3</v>
      </c>
      <c r="C17" s="5">
        <f>C18</f>
        <v>882172.38999999966</v>
      </c>
      <c r="D17" s="5">
        <f>D18</f>
        <v>0</v>
      </c>
      <c r="E17" s="5">
        <f>E18</f>
        <v>0</v>
      </c>
    </row>
    <row r="18" spans="1:8" ht="37.5" customHeight="1" x14ac:dyDescent="0.3">
      <c r="A18" s="4" t="s">
        <v>6</v>
      </c>
      <c r="B18" s="15" t="s">
        <v>5</v>
      </c>
      <c r="C18" s="5">
        <f>C19+C23</f>
        <v>882172.38999999966</v>
      </c>
      <c r="D18" s="5">
        <f>D19+D23</f>
        <v>0</v>
      </c>
      <c r="E18" s="5">
        <f>E19+E23</f>
        <v>0</v>
      </c>
      <c r="G18" s="18"/>
      <c r="H18" s="18"/>
    </row>
    <row r="19" spans="1:8" ht="18.75" x14ac:dyDescent="0.3">
      <c r="A19" s="4" t="s">
        <v>8</v>
      </c>
      <c r="B19" s="15" t="s">
        <v>7</v>
      </c>
      <c r="C19" s="5">
        <f>C20</f>
        <v>-5287100</v>
      </c>
      <c r="D19" s="5">
        <f t="shared" ref="D19:E21" si="0">D20</f>
        <v>-4943500</v>
      </c>
      <c r="E19" s="5">
        <f t="shared" si="0"/>
        <v>-4998700</v>
      </c>
    </row>
    <row r="20" spans="1:8" ht="18.75" x14ac:dyDescent="0.3">
      <c r="A20" s="4" t="s">
        <v>10</v>
      </c>
      <c r="B20" s="15" t="s">
        <v>9</v>
      </c>
      <c r="C20" s="5">
        <f>C21</f>
        <v>-5287100</v>
      </c>
      <c r="D20" s="5">
        <f t="shared" si="0"/>
        <v>-4943500</v>
      </c>
      <c r="E20" s="5">
        <f t="shared" si="0"/>
        <v>-4998700</v>
      </c>
    </row>
    <row r="21" spans="1:8" ht="37.5" x14ac:dyDescent="0.3">
      <c r="A21" s="4" t="s">
        <v>12</v>
      </c>
      <c r="B21" s="15" t="s">
        <v>11</v>
      </c>
      <c r="C21" s="5">
        <f>C22</f>
        <v>-5287100</v>
      </c>
      <c r="D21" s="5">
        <f t="shared" si="0"/>
        <v>-4943500</v>
      </c>
      <c r="E21" s="5">
        <f t="shared" si="0"/>
        <v>-4998700</v>
      </c>
    </row>
    <row r="22" spans="1:8" ht="37.5" x14ac:dyDescent="0.3">
      <c r="A22" s="4" t="s">
        <v>28</v>
      </c>
      <c r="B22" s="15" t="s">
        <v>31</v>
      </c>
      <c r="C22" s="5">
        <f>'Приложение 5 доходы'!C10*(-1)</f>
        <v>-5287100</v>
      </c>
      <c r="D22" s="5">
        <f>'Приложение 5 доходы'!D10*(-1)</f>
        <v>-4943500</v>
      </c>
      <c r="E22" s="5">
        <f>'Приложение 5 доходы'!E10*(-1)</f>
        <v>-4998700</v>
      </c>
    </row>
    <row r="23" spans="1:8" ht="18.75" x14ac:dyDescent="0.3">
      <c r="A23" s="4" t="s">
        <v>14</v>
      </c>
      <c r="B23" s="15" t="s">
        <v>13</v>
      </c>
      <c r="C23" s="5">
        <f>C24</f>
        <v>6169272.3899999997</v>
      </c>
      <c r="D23" s="5">
        <f t="shared" ref="D23:E25" si="1">D24</f>
        <v>4943500</v>
      </c>
      <c r="E23" s="5">
        <f t="shared" si="1"/>
        <v>4998700</v>
      </c>
    </row>
    <row r="24" spans="1:8" ht="18.75" x14ac:dyDescent="0.3">
      <c r="A24" s="4" t="s">
        <v>16</v>
      </c>
      <c r="B24" s="15" t="s">
        <v>15</v>
      </c>
      <c r="C24" s="5">
        <f>C25</f>
        <v>6169272.3899999997</v>
      </c>
      <c r="D24" s="5">
        <f t="shared" si="1"/>
        <v>4943500</v>
      </c>
      <c r="E24" s="5">
        <f t="shared" si="1"/>
        <v>4998700</v>
      </c>
    </row>
    <row r="25" spans="1:8" ht="39.75" customHeight="1" x14ac:dyDescent="0.3">
      <c r="A25" s="4" t="s">
        <v>18</v>
      </c>
      <c r="B25" s="15" t="s">
        <v>17</v>
      </c>
      <c r="C25" s="5">
        <f>C26</f>
        <v>6169272.3899999997</v>
      </c>
      <c r="D25" s="5">
        <f t="shared" si="1"/>
        <v>4943500</v>
      </c>
      <c r="E25" s="5">
        <f t="shared" si="1"/>
        <v>4998700</v>
      </c>
    </row>
    <row r="26" spans="1:8" ht="39.75" customHeight="1" x14ac:dyDescent="0.3">
      <c r="A26" s="4" t="s">
        <v>29</v>
      </c>
      <c r="B26" s="15" t="s">
        <v>32</v>
      </c>
      <c r="C26" s="5">
        <f>'Приложение 8'!Y10</f>
        <v>6169272.3899999997</v>
      </c>
      <c r="D26" s="5">
        <f>'Приложение 8'!Z10</f>
        <v>4943500</v>
      </c>
      <c r="E26" s="5">
        <f>'Приложение 8'!AA10</f>
        <v>4998700</v>
      </c>
    </row>
    <row r="27" spans="1:8" ht="39.75" customHeight="1" x14ac:dyDescent="0.3">
      <c r="A27" s="4"/>
      <c r="B27" s="15" t="s">
        <v>21</v>
      </c>
      <c r="C27" s="5">
        <v>0</v>
      </c>
      <c r="D27" s="5">
        <v>0</v>
      </c>
      <c r="E27" s="5">
        <v>0</v>
      </c>
    </row>
    <row r="28" spans="1:8" x14ac:dyDescent="0.2">
      <c r="B28" s="16"/>
      <c r="C28" s="17"/>
      <c r="D28" s="18"/>
      <c r="E28" s="18"/>
    </row>
    <row r="29" spans="1:8" x14ac:dyDescent="0.2">
      <c r="B29" s="16"/>
      <c r="C29" s="17"/>
      <c r="D29" s="18"/>
      <c r="E29" s="18"/>
    </row>
    <row r="30" spans="1:8" x14ac:dyDescent="0.2">
      <c r="B30" s="16"/>
      <c r="C30" s="17"/>
      <c r="D30" s="18"/>
      <c r="E30" s="18"/>
    </row>
    <row r="31" spans="1:8" x14ac:dyDescent="0.2">
      <c r="B31" s="16"/>
      <c r="C31" s="17"/>
      <c r="D31" s="18"/>
      <c r="E31" s="18"/>
    </row>
    <row r="32" spans="1:8" x14ac:dyDescent="0.2">
      <c r="B32" s="16"/>
      <c r="C32" s="17"/>
      <c r="D32" s="18"/>
      <c r="E32" s="18"/>
    </row>
    <row r="33" spans="2:5" x14ac:dyDescent="0.2">
      <c r="B33" s="16"/>
      <c r="C33" s="17"/>
      <c r="D33" s="18"/>
      <c r="E33" s="18"/>
    </row>
    <row r="34" spans="2:5" x14ac:dyDescent="0.2">
      <c r="B34" s="16"/>
      <c r="C34" s="17"/>
      <c r="D34" s="18"/>
      <c r="E34" s="18"/>
    </row>
    <row r="35" spans="2:5" x14ac:dyDescent="0.2">
      <c r="B35" s="16"/>
      <c r="C35" s="17"/>
      <c r="D35" s="18"/>
      <c r="E35" s="18"/>
    </row>
    <row r="36" spans="2:5" x14ac:dyDescent="0.2">
      <c r="B36" s="16"/>
      <c r="C36" s="17"/>
      <c r="D36" s="18"/>
      <c r="E36" s="18"/>
    </row>
    <row r="37" spans="2:5" x14ac:dyDescent="0.2">
      <c r="B37" s="16"/>
      <c r="C37" s="17"/>
      <c r="D37" s="18"/>
      <c r="E37" s="18"/>
    </row>
    <row r="38" spans="2:5" x14ac:dyDescent="0.2">
      <c r="B38" s="16"/>
      <c r="C38" s="17"/>
      <c r="D38" s="18"/>
      <c r="E38" s="18"/>
    </row>
    <row r="39" spans="2:5" x14ac:dyDescent="0.2">
      <c r="B39" s="16"/>
      <c r="C39" s="17"/>
      <c r="D39" s="18"/>
      <c r="E39" s="18"/>
    </row>
    <row r="40" spans="2:5" x14ac:dyDescent="0.2">
      <c r="B40" s="16"/>
      <c r="C40" s="17"/>
      <c r="D40" s="18"/>
      <c r="E40" s="18"/>
    </row>
    <row r="41" spans="2:5" x14ac:dyDescent="0.2">
      <c r="B41" s="16"/>
      <c r="C41" s="17"/>
      <c r="D41" s="18"/>
      <c r="E41" s="18"/>
    </row>
    <row r="42" spans="2:5" x14ac:dyDescent="0.2">
      <c r="B42" s="16"/>
      <c r="C42" s="17"/>
      <c r="D42" s="18"/>
      <c r="E42" s="18"/>
    </row>
    <row r="43" spans="2:5" x14ac:dyDescent="0.2">
      <c r="B43" s="16"/>
      <c r="C43" s="17"/>
      <c r="D43" s="18"/>
      <c r="E43" s="18"/>
    </row>
    <row r="44" spans="2:5" x14ac:dyDescent="0.2">
      <c r="B44" s="16"/>
      <c r="C44" s="17"/>
      <c r="D44" s="18"/>
      <c r="E44" s="18"/>
    </row>
    <row r="45" spans="2:5" x14ac:dyDescent="0.2">
      <c r="B45" s="16"/>
      <c r="C45" s="17"/>
      <c r="D45" s="18"/>
      <c r="E45" s="18"/>
    </row>
    <row r="46" spans="2:5" x14ac:dyDescent="0.2">
      <c r="B46" s="16"/>
      <c r="C46" s="17"/>
      <c r="D46" s="18"/>
      <c r="E46" s="18"/>
    </row>
    <row r="47" spans="2:5" x14ac:dyDescent="0.2">
      <c r="B47" s="16"/>
      <c r="C47" s="17"/>
      <c r="D47" s="18"/>
      <c r="E47" s="18"/>
    </row>
    <row r="48" spans="2:5" x14ac:dyDescent="0.2">
      <c r="B48" s="16"/>
      <c r="C48" s="17"/>
      <c r="D48" s="18"/>
      <c r="E48" s="18"/>
    </row>
    <row r="49" spans="2:5" x14ac:dyDescent="0.2">
      <c r="B49" s="16"/>
      <c r="C49" s="17"/>
      <c r="D49" s="18"/>
      <c r="E49" s="18"/>
    </row>
    <row r="50" spans="2:5" x14ac:dyDescent="0.2">
      <c r="B50" s="16"/>
    </row>
    <row r="51" spans="2:5" x14ac:dyDescent="0.2">
      <c r="B51" s="16"/>
    </row>
  </sheetData>
  <mergeCells count="5">
    <mergeCell ref="D2:E2"/>
    <mergeCell ref="D3:E3"/>
    <mergeCell ref="A10:E10"/>
    <mergeCell ref="D1:E1"/>
    <mergeCell ref="A11:E11"/>
  </mergeCells>
  <phoneticPr fontId="4" type="noConversion"/>
  <pageMargins left="0.59055118110236227" right="0.2" top="0.55118110236220474" bottom="0.47244094488188981" header="0" footer="0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2"/>
  <sheetViews>
    <sheetView topLeftCell="A46" zoomScale="70" zoomScaleNormal="70" workbookViewId="0">
      <selection activeCell="C52" sqref="C52"/>
    </sheetView>
  </sheetViews>
  <sheetFormatPr defaultRowHeight="15.75" x14ac:dyDescent="0.2"/>
  <cols>
    <col min="1" max="1" width="96.33203125" style="22" customWidth="1"/>
    <col min="2" max="2" width="31.5" style="21" customWidth="1"/>
    <col min="3" max="4" width="17.1640625" style="25" customWidth="1"/>
    <col min="5" max="5" width="18" style="25" customWidth="1"/>
  </cols>
  <sheetData>
    <row r="1" spans="1:5" x14ac:dyDescent="0.2">
      <c r="C1" s="23"/>
      <c r="D1" s="23"/>
      <c r="E1" s="24" t="s">
        <v>34</v>
      </c>
    </row>
    <row r="2" spans="1:5" x14ac:dyDescent="0.2">
      <c r="C2" s="23"/>
      <c r="D2" s="23"/>
      <c r="E2" s="23" t="s">
        <v>25</v>
      </c>
    </row>
    <row r="3" spans="1:5" x14ac:dyDescent="0.2">
      <c r="C3" s="23"/>
      <c r="D3" s="23"/>
      <c r="E3" s="23" t="s">
        <v>35</v>
      </c>
    </row>
    <row r="4" spans="1:5" x14ac:dyDescent="0.2">
      <c r="C4" s="23"/>
      <c r="D4" s="23"/>
      <c r="E4" s="23" t="s">
        <v>230</v>
      </c>
    </row>
    <row r="6" spans="1:5" ht="39.75" customHeight="1" x14ac:dyDescent="0.3">
      <c r="A6" s="290" t="s">
        <v>36</v>
      </c>
      <c r="B6" s="290"/>
      <c r="C6" s="290"/>
      <c r="D6" s="290"/>
      <c r="E6" s="290"/>
    </row>
    <row r="8" spans="1:5" ht="48" customHeight="1" x14ac:dyDescent="0.2">
      <c r="A8" s="292" t="s">
        <v>38</v>
      </c>
      <c r="B8" s="291" t="s">
        <v>37</v>
      </c>
      <c r="C8" s="26" t="s">
        <v>23</v>
      </c>
      <c r="D8" s="26" t="s">
        <v>24</v>
      </c>
      <c r="E8" s="26" t="s">
        <v>30</v>
      </c>
    </row>
    <row r="9" spans="1:5" ht="16.5" hidden="1" customHeight="1" x14ac:dyDescent="0.2">
      <c r="A9" s="292"/>
      <c r="B9" s="291"/>
      <c r="C9" s="26" t="s">
        <v>39</v>
      </c>
      <c r="D9" s="26" t="s">
        <v>39</v>
      </c>
      <c r="E9" s="26" t="s">
        <v>39</v>
      </c>
    </row>
    <row r="10" spans="1:5" s="30" customFormat="1" ht="31.5" x14ac:dyDescent="0.25">
      <c r="A10" s="28" t="s">
        <v>41</v>
      </c>
      <c r="B10" s="27" t="s">
        <v>40</v>
      </c>
      <c r="C10" s="286">
        <f>C11+C50</f>
        <v>5287100</v>
      </c>
      <c r="D10" s="29">
        <f>D11+D50</f>
        <v>4943500</v>
      </c>
      <c r="E10" s="29">
        <f>E11+E50</f>
        <v>4998700</v>
      </c>
    </row>
    <row r="11" spans="1:5" s="30" customFormat="1" x14ac:dyDescent="0.25">
      <c r="A11" s="28" t="s">
        <v>43</v>
      </c>
      <c r="B11" s="27" t="s">
        <v>42</v>
      </c>
      <c r="C11" s="29">
        <f>C12+C18+C28+C39</f>
        <v>1762000</v>
      </c>
      <c r="D11" s="29">
        <f>D12+D18+D28+D39</f>
        <v>1828000</v>
      </c>
      <c r="E11" s="29">
        <f>E12+E18+E28+E39</f>
        <v>1902000</v>
      </c>
    </row>
    <row r="12" spans="1:5" s="30" customFormat="1" x14ac:dyDescent="0.25">
      <c r="A12" s="32" t="s">
        <v>45</v>
      </c>
      <c r="B12" s="31" t="s">
        <v>44</v>
      </c>
      <c r="C12" s="33">
        <f>C13</f>
        <v>170000</v>
      </c>
      <c r="D12" s="33">
        <f>D13</f>
        <v>172000</v>
      </c>
      <c r="E12" s="33">
        <f>E13</f>
        <v>177000</v>
      </c>
    </row>
    <row r="13" spans="1:5" s="30" customFormat="1" x14ac:dyDescent="0.25">
      <c r="A13" s="35" t="s">
        <v>47</v>
      </c>
      <c r="B13" s="34" t="s">
        <v>46</v>
      </c>
      <c r="C13" s="36">
        <f>C14+C16</f>
        <v>170000</v>
      </c>
      <c r="D13" s="36">
        <f>D14+D16</f>
        <v>172000</v>
      </c>
      <c r="E13" s="36">
        <f>E14+E16</f>
        <v>177000</v>
      </c>
    </row>
    <row r="14" spans="1:5" s="30" customFormat="1" ht="63" x14ac:dyDescent="0.25">
      <c r="A14" s="38" t="s">
        <v>49</v>
      </c>
      <c r="B14" s="37" t="s">
        <v>48</v>
      </c>
      <c r="C14" s="39">
        <f>C15</f>
        <v>168000</v>
      </c>
      <c r="D14" s="39">
        <f>D15</f>
        <v>170000</v>
      </c>
      <c r="E14" s="39">
        <f>E15</f>
        <v>175000</v>
      </c>
    </row>
    <row r="15" spans="1:5" s="30" customFormat="1" ht="63" x14ac:dyDescent="0.25">
      <c r="A15" s="41" t="s">
        <v>49</v>
      </c>
      <c r="B15" s="40" t="s">
        <v>50</v>
      </c>
      <c r="C15" s="42">
        <v>168000</v>
      </c>
      <c r="D15" s="42">
        <v>170000</v>
      </c>
      <c r="E15" s="42">
        <v>175000</v>
      </c>
    </row>
    <row r="16" spans="1:5" ht="31.5" x14ac:dyDescent="0.25">
      <c r="A16" s="38" t="s">
        <v>52</v>
      </c>
      <c r="B16" s="37" t="s">
        <v>51</v>
      </c>
      <c r="C16" s="39">
        <f>C17</f>
        <v>2000</v>
      </c>
      <c r="D16" s="39">
        <f>D17</f>
        <v>2000</v>
      </c>
      <c r="E16" s="39">
        <f>E17</f>
        <v>2000</v>
      </c>
    </row>
    <row r="17" spans="1:5" ht="31.5" x14ac:dyDescent="0.25">
      <c r="A17" s="43" t="s">
        <v>52</v>
      </c>
      <c r="B17" s="40" t="s">
        <v>53</v>
      </c>
      <c r="C17" s="42">
        <v>2000</v>
      </c>
      <c r="D17" s="42">
        <v>2000</v>
      </c>
      <c r="E17" s="42">
        <v>2000</v>
      </c>
    </row>
    <row r="18" spans="1:5" ht="31.5" x14ac:dyDescent="0.25">
      <c r="A18" s="32" t="s">
        <v>55</v>
      </c>
      <c r="B18" s="31" t="s">
        <v>54</v>
      </c>
      <c r="C18" s="33">
        <f>C19</f>
        <v>658000</v>
      </c>
      <c r="D18" s="33">
        <f>D19</f>
        <v>680000</v>
      </c>
      <c r="E18" s="33">
        <f>E19</f>
        <v>707000</v>
      </c>
    </row>
    <row r="19" spans="1:5" s="30" customFormat="1" ht="31.5" x14ac:dyDescent="0.25">
      <c r="A19" s="35" t="s">
        <v>57</v>
      </c>
      <c r="B19" s="34" t="s">
        <v>56</v>
      </c>
      <c r="C19" s="36">
        <f>C20+C22+C24+C27</f>
        <v>658000</v>
      </c>
      <c r="D19" s="36">
        <f>D20+D22+D24+D27</f>
        <v>680000</v>
      </c>
      <c r="E19" s="36">
        <f>E20+E22+E24+E27</f>
        <v>707000</v>
      </c>
    </row>
    <row r="20" spans="1:5" s="30" customFormat="1" ht="63" x14ac:dyDescent="0.25">
      <c r="A20" s="38" t="s">
        <v>59</v>
      </c>
      <c r="B20" s="44" t="s">
        <v>58</v>
      </c>
      <c r="C20" s="39">
        <f>C21</f>
        <v>302000</v>
      </c>
      <c r="D20" s="39">
        <f>D21</f>
        <v>312000</v>
      </c>
      <c r="E20" s="39">
        <f>E21</f>
        <v>327000</v>
      </c>
    </row>
    <row r="21" spans="1:5" ht="94.5" x14ac:dyDescent="0.25">
      <c r="A21" s="43" t="s">
        <v>61</v>
      </c>
      <c r="B21" s="45" t="s">
        <v>60</v>
      </c>
      <c r="C21" s="42">
        <v>302000</v>
      </c>
      <c r="D21" s="42">
        <v>312000</v>
      </c>
      <c r="E21" s="42">
        <v>327000</v>
      </c>
    </row>
    <row r="22" spans="1:5" ht="78.75" x14ac:dyDescent="0.25">
      <c r="A22" s="38" t="s">
        <v>63</v>
      </c>
      <c r="B22" s="44" t="s">
        <v>62</v>
      </c>
      <c r="C22" s="39">
        <f>C23</f>
        <v>2000</v>
      </c>
      <c r="D22" s="39">
        <f>D23</f>
        <v>2000</v>
      </c>
      <c r="E22" s="39">
        <f>E23</f>
        <v>2000</v>
      </c>
    </row>
    <row r="23" spans="1:5" ht="110.25" x14ac:dyDescent="0.25">
      <c r="A23" s="43" t="s">
        <v>65</v>
      </c>
      <c r="B23" s="45" t="s">
        <v>64</v>
      </c>
      <c r="C23" s="42">
        <v>2000</v>
      </c>
      <c r="D23" s="42">
        <v>2000</v>
      </c>
      <c r="E23" s="42">
        <v>2000</v>
      </c>
    </row>
    <row r="24" spans="1:5" ht="63" x14ac:dyDescent="0.25">
      <c r="A24" s="38" t="s">
        <v>67</v>
      </c>
      <c r="B24" s="44" t="s">
        <v>66</v>
      </c>
      <c r="C24" s="39">
        <f>C25</f>
        <v>397000</v>
      </c>
      <c r="D24" s="39">
        <f>D25</f>
        <v>410000</v>
      </c>
      <c r="E24" s="39">
        <f>E25</f>
        <v>428000</v>
      </c>
    </row>
    <row r="25" spans="1:5" s="30" customFormat="1" ht="94.5" x14ac:dyDescent="0.25">
      <c r="A25" s="43" t="s">
        <v>69</v>
      </c>
      <c r="B25" s="45" t="s">
        <v>68</v>
      </c>
      <c r="C25" s="42">
        <v>397000</v>
      </c>
      <c r="D25" s="42">
        <v>410000</v>
      </c>
      <c r="E25" s="42">
        <v>428000</v>
      </c>
    </row>
    <row r="26" spans="1:5" s="46" customFormat="1" ht="63" x14ac:dyDescent="0.25">
      <c r="A26" s="38" t="s">
        <v>71</v>
      </c>
      <c r="B26" s="44" t="s">
        <v>70</v>
      </c>
      <c r="C26" s="39">
        <f>C27</f>
        <v>-43000</v>
      </c>
      <c r="D26" s="39">
        <f>D27</f>
        <v>-44000</v>
      </c>
      <c r="E26" s="39">
        <f>E27</f>
        <v>-50000</v>
      </c>
    </row>
    <row r="27" spans="1:5" s="30" customFormat="1" ht="94.5" x14ac:dyDescent="0.25">
      <c r="A27" s="43" t="s">
        <v>73</v>
      </c>
      <c r="B27" s="45" t="s">
        <v>72</v>
      </c>
      <c r="C27" s="42">
        <v>-43000</v>
      </c>
      <c r="D27" s="42">
        <v>-44000</v>
      </c>
      <c r="E27" s="42">
        <v>-50000</v>
      </c>
    </row>
    <row r="28" spans="1:5" s="30" customFormat="1" x14ac:dyDescent="0.25">
      <c r="A28" s="32" t="s">
        <v>75</v>
      </c>
      <c r="B28" s="31" t="s">
        <v>74</v>
      </c>
      <c r="C28" s="33">
        <f>C29+C36</f>
        <v>7000</v>
      </c>
      <c r="D28" s="33">
        <f>D29+D36</f>
        <v>7000</v>
      </c>
      <c r="E28" s="33">
        <f>E29+E36</f>
        <v>7000</v>
      </c>
    </row>
    <row r="29" spans="1:5" s="30" customFormat="1" ht="31.5" x14ac:dyDescent="0.25">
      <c r="A29" s="35" t="s">
        <v>77</v>
      </c>
      <c r="B29" s="34" t="s">
        <v>76</v>
      </c>
      <c r="C29" s="36">
        <f>C30+C33</f>
        <v>2000</v>
      </c>
      <c r="D29" s="36">
        <f>D30+D33</f>
        <v>2000</v>
      </c>
      <c r="E29" s="36">
        <f>E30+E33</f>
        <v>2000</v>
      </c>
    </row>
    <row r="30" spans="1:5" s="30" customFormat="1" ht="31.5" x14ac:dyDescent="0.25">
      <c r="A30" s="38" t="s">
        <v>79</v>
      </c>
      <c r="B30" s="37" t="s">
        <v>78</v>
      </c>
      <c r="C30" s="39">
        <f t="shared" ref="C30:E31" si="0">C31</f>
        <v>1000</v>
      </c>
      <c r="D30" s="39">
        <f t="shared" si="0"/>
        <v>1000</v>
      </c>
      <c r="E30" s="39">
        <f t="shared" si="0"/>
        <v>1000</v>
      </c>
    </row>
    <row r="31" spans="1:5" ht="31.5" x14ac:dyDescent="0.25">
      <c r="A31" s="43" t="s">
        <v>79</v>
      </c>
      <c r="B31" s="47" t="s">
        <v>80</v>
      </c>
      <c r="C31" s="48">
        <f t="shared" si="0"/>
        <v>1000</v>
      </c>
      <c r="D31" s="48">
        <f t="shared" si="0"/>
        <v>1000</v>
      </c>
      <c r="E31" s="48">
        <f t="shared" si="0"/>
        <v>1000</v>
      </c>
    </row>
    <row r="32" spans="1:5" ht="31.5" x14ac:dyDescent="0.25">
      <c r="A32" s="43" t="s">
        <v>79</v>
      </c>
      <c r="B32" s="45" t="s">
        <v>81</v>
      </c>
      <c r="C32" s="42">
        <v>1000</v>
      </c>
      <c r="D32" s="42">
        <v>1000</v>
      </c>
      <c r="E32" s="42">
        <v>1000</v>
      </c>
    </row>
    <row r="33" spans="1:5" ht="31.5" x14ac:dyDescent="0.25">
      <c r="A33" s="38" t="s">
        <v>83</v>
      </c>
      <c r="B33" s="37" t="s">
        <v>82</v>
      </c>
      <c r="C33" s="39">
        <f t="shared" ref="C33:E34" si="1">C34</f>
        <v>1000</v>
      </c>
      <c r="D33" s="39">
        <f t="shared" si="1"/>
        <v>1000</v>
      </c>
      <c r="E33" s="39">
        <f t="shared" si="1"/>
        <v>1000</v>
      </c>
    </row>
    <row r="34" spans="1:5" ht="31.5" x14ac:dyDescent="0.25">
      <c r="A34" s="43" t="s">
        <v>83</v>
      </c>
      <c r="B34" s="47" t="s">
        <v>84</v>
      </c>
      <c r="C34" s="48">
        <f t="shared" si="1"/>
        <v>1000</v>
      </c>
      <c r="D34" s="48">
        <f t="shared" si="1"/>
        <v>1000</v>
      </c>
      <c r="E34" s="48">
        <f t="shared" si="1"/>
        <v>1000</v>
      </c>
    </row>
    <row r="35" spans="1:5" s="30" customFormat="1" ht="31.5" x14ac:dyDescent="0.25">
      <c r="A35" s="43" t="s">
        <v>83</v>
      </c>
      <c r="B35" s="45" t="s">
        <v>85</v>
      </c>
      <c r="C35" s="42">
        <v>1000</v>
      </c>
      <c r="D35" s="42">
        <v>1000</v>
      </c>
      <c r="E35" s="42">
        <v>1000</v>
      </c>
    </row>
    <row r="36" spans="1:5" s="30" customFormat="1" x14ac:dyDescent="0.25">
      <c r="A36" s="35" t="s">
        <v>87</v>
      </c>
      <c r="B36" s="34" t="s">
        <v>86</v>
      </c>
      <c r="C36" s="36">
        <f t="shared" ref="C36:E37" si="2">C37</f>
        <v>5000</v>
      </c>
      <c r="D36" s="36">
        <f t="shared" si="2"/>
        <v>5000</v>
      </c>
      <c r="E36" s="36">
        <f t="shared" si="2"/>
        <v>5000</v>
      </c>
    </row>
    <row r="37" spans="1:5" x14ac:dyDescent="0.25">
      <c r="A37" s="43" t="s">
        <v>87</v>
      </c>
      <c r="B37" s="47" t="s">
        <v>88</v>
      </c>
      <c r="C37" s="48">
        <f t="shared" si="2"/>
        <v>5000</v>
      </c>
      <c r="D37" s="48">
        <f t="shared" si="2"/>
        <v>5000</v>
      </c>
      <c r="E37" s="48">
        <f t="shared" si="2"/>
        <v>5000</v>
      </c>
    </row>
    <row r="38" spans="1:5" x14ac:dyDescent="0.25">
      <c r="A38" s="41" t="s">
        <v>90</v>
      </c>
      <c r="B38" s="45" t="s">
        <v>89</v>
      </c>
      <c r="C38" s="42">
        <v>5000</v>
      </c>
      <c r="D38" s="42">
        <v>5000</v>
      </c>
      <c r="E38" s="42">
        <v>5000</v>
      </c>
    </row>
    <row r="39" spans="1:5" x14ac:dyDescent="0.25">
      <c r="A39" s="32" t="s">
        <v>92</v>
      </c>
      <c r="B39" s="31" t="s">
        <v>91</v>
      </c>
      <c r="C39" s="33">
        <f>C40+C43</f>
        <v>927000</v>
      </c>
      <c r="D39" s="33">
        <f>D40+D43</f>
        <v>969000</v>
      </c>
      <c r="E39" s="33">
        <f>E40+E43</f>
        <v>1011000</v>
      </c>
    </row>
    <row r="40" spans="1:5" x14ac:dyDescent="0.25">
      <c r="A40" s="35" t="s">
        <v>94</v>
      </c>
      <c r="B40" s="34" t="s">
        <v>93</v>
      </c>
      <c r="C40" s="36">
        <f t="shared" ref="C40:E41" si="3">C41</f>
        <v>13000</v>
      </c>
      <c r="D40" s="36">
        <f t="shared" si="3"/>
        <v>13000</v>
      </c>
      <c r="E40" s="36">
        <f t="shared" si="3"/>
        <v>13000</v>
      </c>
    </row>
    <row r="41" spans="1:5" ht="31.5" x14ac:dyDescent="0.25">
      <c r="A41" s="43" t="s">
        <v>96</v>
      </c>
      <c r="B41" s="47" t="s">
        <v>95</v>
      </c>
      <c r="C41" s="48">
        <f t="shared" si="3"/>
        <v>13000</v>
      </c>
      <c r="D41" s="48">
        <f t="shared" si="3"/>
        <v>13000</v>
      </c>
      <c r="E41" s="48">
        <f t="shared" si="3"/>
        <v>13000</v>
      </c>
    </row>
    <row r="42" spans="1:5" ht="31.5" x14ac:dyDescent="0.25">
      <c r="A42" s="43" t="s">
        <v>98</v>
      </c>
      <c r="B42" s="45" t="s">
        <v>97</v>
      </c>
      <c r="C42" s="42">
        <v>13000</v>
      </c>
      <c r="D42" s="42">
        <v>13000</v>
      </c>
      <c r="E42" s="42">
        <v>13000</v>
      </c>
    </row>
    <row r="43" spans="1:5" x14ac:dyDescent="0.25">
      <c r="A43" s="35" t="s">
        <v>100</v>
      </c>
      <c r="B43" s="34" t="s">
        <v>99</v>
      </c>
      <c r="C43" s="36">
        <f>C44+C47</f>
        <v>914000</v>
      </c>
      <c r="D43" s="36">
        <f>D44+D47</f>
        <v>956000</v>
      </c>
      <c r="E43" s="36">
        <f>E44+E47</f>
        <v>998000</v>
      </c>
    </row>
    <row r="44" spans="1:5" x14ac:dyDescent="0.25">
      <c r="A44" s="38" t="s">
        <v>102</v>
      </c>
      <c r="B44" s="37" t="s">
        <v>101</v>
      </c>
      <c r="C44" s="39">
        <f t="shared" ref="C44:E45" si="4">C45</f>
        <v>23000</v>
      </c>
      <c r="D44" s="39">
        <f t="shared" si="4"/>
        <v>23000</v>
      </c>
      <c r="E44" s="39">
        <f t="shared" si="4"/>
        <v>23000</v>
      </c>
    </row>
    <row r="45" spans="1:5" ht="31.5" x14ac:dyDescent="0.25">
      <c r="A45" s="43" t="s">
        <v>104</v>
      </c>
      <c r="B45" s="47" t="s">
        <v>103</v>
      </c>
      <c r="C45" s="48">
        <f t="shared" si="4"/>
        <v>23000</v>
      </c>
      <c r="D45" s="48">
        <f t="shared" si="4"/>
        <v>23000</v>
      </c>
      <c r="E45" s="48">
        <f t="shared" si="4"/>
        <v>23000</v>
      </c>
    </row>
    <row r="46" spans="1:5" ht="63" x14ac:dyDescent="0.25">
      <c r="A46" s="43" t="s">
        <v>106</v>
      </c>
      <c r="B46" s="45" t="s">
        <v>105</v>
      </c>
      <c r="C46" s="42">
        <v>23000</v>
      </c>
      <c r="D46" s="42">
        <v>23000</v>
      </c>
      <c r="E46" s="42">
        <v>23000</v>
      </c>
    </row>
    <row r="47" spans="1:5" x14ac:dyDescent="0.25">
      <c r="A47" s="38" t="s">
        <v>108</v>
      </c>
      <c r="B47" s="37" t="s">
        <v>107</v>
      </c>
      <c r="C47" s="39">
        <f>C49</f>
        <v>891000</v>
      </c>
      <c r="D47" s="39">
        <f>D49</f>
        <v>933000</v>
      </c>
      <c r="E47" s="39">
        <f>E49</f>
        <v>975000</v>
      </c>
    </row>
    <row r="48" spans="1:5" ht="31.5" x14ac:dyDescent="0.25">
      <c r="A48" s="43" t="s">
        <v>110</v>
      </c>
      <c r="B48" s="47" t="s">
        <v>109</v>
      </c>
      <c r="C48" s="48">
        <f>C49</f>
        <v>891000</v>
      </c>
      <c r="D48" s="48">
        <f>D49</f>
        <v>933000</v>
      </c>
      <c r="E48" s="48">
        <f>E49</f>
        <v>975000</v>
      </c>
    </row>
    <row r="49" spans="1:5" ht="63" x14ac:dyDescent="0.25">
      <c r="A49" s="43" t="s">
        <v>112</v>
      </c>
      <c r="B49" s="45" t="s">
        <v>111</v>
      </c>
      <c r="C49" s="42">
        <v>891000</v>
      </c>
      <c r="D49" s="42">
        <v>933000</v>
      </c>
      <c r="E49" s="42">
        <v>975000</v>
      </c>
    </row>
    <row r="50" spans="1:5" x14ac:dyDescent="0.25">
      <c r="A50" s="28" t="s">
        <v>114</v>
      </c>
      <c r="B50" s="27" t="s">
        <v>113</v>
      </c>
      <c r="C50" s="286">
        <f>C51</f>
        <v>3525100</v>
      </c>
      <c r="D50" s="29">
        <f>D51</f>
        <v>3115500</v>
      </c>
      <c r="E50" s="29">
        <f>E51</f>
        <v>3096700</v>
      </c>
    </row>
    <row r="51" spans="1:5" ht="31.5" x14ac:dyDescent="0.25">
      <c r="A51" s="32" t="s">
        <v>116</v>
      </c>
      <c r="B51" s="31" t="s">
        <v>115</v>
      </c>
      <c r="C51" s="286">
        <f>C52+C57+C60</f>
        <v>3525100</v>
      </c>
      <c r="D51" s="33">
        <f>D52+D57</f>
        <v>3115500</v>
      </c>
      <c r="E51" s="33">
        <f>E52+E57</f>
        <v>3096700</v>
      </c>
    </row>
    <row r="52" spans="1:5" s="30" customFormat="1" x14ac:dyDescent="0.25">
      <c r="A52" s="50" t="s">
        <v>118</v>
      </c>
      <c r="B52" s="49" t="s">
        <v>117</v>
      </c>
      <c r="C52" s="286">
        <f>C53+C55</f>
        <v>3329500</v>
      </c>
      <c r="D52" s="51">
        <f>D53+D55</f>
        <v>3012500</v>
      </c>
      <c r="E52" s="51">
        <f>E53+E55</f>
        <v>2989600</v>
      </c>
    </row>
    <row r="53" spans="1:5" s="30" customFormat="1" x14ac:dyDescent="0.25">
      <c r="A53" s="38" t="s">
        <v>224</v>
      </c>
      <c r="B53" s="37" t="s">
        <v>227</v>
      </c>
      <c r="C53" s="286">
        <f>C54</f>
        <v>3218000</v>
      </c>
      <c r="D53" s="39">
        <f>D54</f>
        <v>3001000</v>
      </c>
      <c r="E53" s="39">
        <f>E54</f>
        <v>2978000</v>
      </c>
    </row>
    <row r="54" spans="1:5" ht="31.5" x14ac:dyDescent="0.25">
      <c r="A54" s="43" t="s">
        <v>225</v>
      </c>
      <c r="B54" s="45" t="s">
        <v>226</v>
      </c>
      <c r="C54" s="286">
        <f>3218000</f>
        <v>3218000</v>
      </c>
      <c r="D54" s="42">
        <f>3001000</f>
        <v>3001000</v>
      </c>
      <c r="E54" s="42">
        <f>2978000</f>
        <v>2978000</v>
      </c>
    </row>
    <row r="55" spans="1:5" ht="31.5" x14ac:dyDescent="0.25">
      <c r="A55" s="43" t="s">
        <v>119</v>
      </c>
      <c r="B55" s="45" t="s">
        <v>120</v>
      </c>
      <c r="C55" s="286">
        <f>C56</f>
        <v>111500</v>
      </c>
      <c r="D55" s="42">
        <f>D56</f>
        <v>11500</v>
      </c>
      <c r="E55" s="42">
        <f>E56</f>
        <v>11600</v>
      </c>
    </row>
    <row r="56" spans="1:5" ht="31.5" x14ac:dyDescent="0.25">
      <c r="A56" s="43" t="s">
        <v>121</v>
      </c>
      <c r="B56" s="45" t="s">
        <v>120</v>
      </c>
      <c r="C56" s="286">
        <v>111500</v>
      </c>
      <c r="D56" s="42">
        <v>11500</v>
      </c>
      <c r="E56" s="42">
        <v>11600</v>
      </c>
    </row>
    <row r="57" spans="1:5" x14ac:dyDescent="0.25">
      <c r="A57" s="50" t="s">
        <v>123</v>
      </c>
      <c r="B57" s="49" t="s">
        <v>122</v>
      </c>
      <c r="C57" s="51">
        <f t="shared" ref="C57:E58" si="5">C58</f>
        <v>102000</v>
      </c>
      <c r="D57" s="51">
        <f t="shared" si="5"/>
        <v>103000</v>
      </c>
      <c r="E57" s="51">
        <f t="shared" si="5"/>
        <v>107100</v>
      </c>
    </row>
    <row r="58" spans="1:5" ht="31.5" x14ac:dyDescent="0.25">
      <c r="A58" s="38" t="s">
        <v>125</v>
      </c>
      <c r="B58" s="37" t="s">
        <v>124</v>
      </c>
      <c r="C58" s="39">
        <f t="shared" si="5"/>
        <v>102000</v>
      </c>
      <c r="D58" s="39">
        <f t="shared" si="5"/>
        <v>103000</v>
      </c>
      <c r="E58" s="39">
        <f t="shared" si="5"/>
        <v>107100</v>
      </c>
    </row>
    <row r="59" spans="1:5" ht="31.5" x14ac:dyDescent="0.25">
      <c r="A59" s="43" t="s">
        <v>127</v>
      </c>
      <c r="B59" s="45" t="s">
        <v>126</v>
      </c>
      <c r="C59" s="42">
        <v>102000</v>
      </c>
      <c r="D59" s="42">
        <v>103000</v>
      </c>
      <c r="E59" s="42">
        <v>107100</v>
      </c>
    </row>
    <row r="60" spans="1:5" x14ac:dyDescent="0.25">
      <c r="A60" s="284" t="s">
        <v>169</v>
      </c>
      <c r="B60" s="285" t="s">
        <v>235</v>
      </c>
      <c r="C60" s="286">
        <f t="shared" ref="C60:E61" si="6">C61</f>
        <v>93600</v>
      </c>
      <c r="D60" s="286">
        <f t="shared" si="6"/>
        <v>0</v>
      </c>
      <c r="E60" s="286">
        <f t="shared" si="6"/>
        <v>0</v>
      </c>
    </row>
    <row r="61" spans="1:5" x14ac:dyDescent="0.25">
      <c r="A61" s="284" t="s">
        <v>234</v>
      </c>
      <c r="B61" s="285" t="s">
        <v>231</v>
      </c>
      <c r="C61" s="286">
        <f t="shared" si="6"/>
        <v>93600</v>
      </c>
      <c r="D61" s="286">
        <f t="shared" si="6"/>
        <v>0</v>
      </c>
      <c r="E61" s="286">
        <f t="shared" si="6"/>
        <v>0</v>
      </c>
    </row>
    <row r="62" spans="1:5" ht="31.5" x14ac:dyDescent="0.25">
      <c r="A62" s="284" t="s">
        <v>233</v>
      </c>
      <c r="B62" s="285" t="s">
        <v>232</v>
      </c>
      <c r="C62" s="286">
        <v>93600</v>
      </c>
      <c r="D62" s="286">
        <v>0</v>
      </c>
      <c r="E62" s="286">
        <v>0</v>
      </c>
    </row>
  </sheetData>
  <mergeCells count="3">
    <mergeCell ref="A6:E6"/>
    <mergeCell ref="B8:B9"/>
    <mergeCell ref="A8:A9"/>
  </mergeCells>
  <pageMargins left="0.70866141732283472" right="0.39" top="0.45" bottom="0.44" header="0.31496062992125984" footer="0.31496062992125984"/>
  <pageSetup paperSize="9" scale="64" fitToHeight="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workbookViewId="0">
      <selection activeCell="G5" sqref="G5"/>
    </sheetView>
  </sheetViews>
  <sheetFormatPr defaultRowHeight="12.75" x14ac:dyDescent="0.2"/>
  <cols>
    <col min="1" max="1" width="80.33203125" style="55" customWidth="1"/>
    <col min="2" max="2" width="0" style="55" hidden="1" customWidth="1"/>
    <col min="3" max="3" width="5.6640625" style="55" customWidth="1"/>
    <col min="4" max="4" width="7.6640625" style="55" customWidth="1"/>
    <col min="5" max="6" width="0" style="55" hidden="1" customWidth="1"/>
    <col min="7" max="7" width="16.1640625" style="55" customWidth="1"/>
    <col min="8" max="10" width="12.1640625" style="55" bestFit="1" customWidth="1"/>
    <col min="11" max="242" width="10.6640625" style="55" customWidth="1"/>
    <col min="243" max="16384" width="9.33203125" style="55"/>
  </cols>
  <sheetData>
    <row r="1" spans="1:10" ht="15" customHeight="1" x14ac:dyDescent="0.3">
      <c r="A1" s="52"/>
      <c r="B1" s="52"/>
      <c r="C1" s="52"/>
      <c r="D1" s="20"/>
      <c r="E1" s="20"/>
      <c r="F1" s="20"/>
      <c r="G1" s="53" t="s">
        <v>128</v>
      </c>
      <c r="H1" s="53"/>
      <c r="I1" s="54"/>
      <c r="J1" s="54"/>
    </row>
    <row r="2" spans="1:10" ht="15" customHeight="1" x14ac:dyDescent="0.3">
      <c r="A2" s="52"/>
      <c r="B2" s="52"/>
      <c r="C2" s="52"/>
      <c r="D2" s="20"/>
      <c r="E2" s="20"/>
      <c r="F2" s="20"/>
      <c r="G2" s="56" t="s">
        <v>25</v>
      </c>
      <c r="H2" s="56"/>
      <c r="I2" s="54"/>
      <c r="J2" s="54"/>
    </row>
    <row r="3" spans="1:10" ht="15" customHeight="1" x14ac:dyDescent="0.3">
      <c r="A3" s="52"/>
      <c r="B3" s="52"/>
      <c r="C3" s="52"/>
      <c r="D3" s="20"/>
      <c r="E3" s="20"/>
      <c r="F3" s="20"/>
      <c r="G3" s="56" t="s">
        <v>137</v>
      </c>
      <c r="H3" s="56"/>
      <c r="I3" s="54"/>
      <c r="J3" s="54"/>
    </row>
    <row r="4" spans="1:10" ht="15" customHeight="1" x14ac:dyDescent="0.3">
      <c r="A4" s="52"/>
      <c r="B4" s="57"/>
      <c r="C4" s="58"/>
      <c r="D4" s="19"/>
      <c r="E4" s="19"/>
      <c r="F4" s="19"/>
      <c r="G4" s="59" t="s">
        <v>230</v>
      </c>
      <c r="H4" s="59"/>
      <c r="I4" s="54"/>
      <c r="J4" s="54"/>
    </row>
    <row r="5" spans="1:10" ht="17.25" customHeight="1" x14ac:dyDescent="0.3">
      <c r="A5" s="52"/>
      <c r="B5" s="57"/>
      <c r="C5" s="58"/>
      <c r="D5" s="19"/>
      <c r="E5" s="19"/>
      <c r="F5" s="19"/>
      <c r="G5" s="54"/>
      <c r="H5" s="54"/>
      <c r="I5" s="54"/>
      <c r="J5" s="54"/>
    </row>
    <row r="6" spans="1:10" ht="37.5" customHeight="1" x14ac:dyDescent="0.2">
      <c r="A6" s="294" t="s">
        <v>129</v>
      </c>
      <c r="B6" s="294"/>
      <c r="C6" s="294"/>
      <c r="D6" s="294"/>
      <c r="E6" s="294"/>
      <c r="F6" s="294"/>
      <c r="G6" s="294"/>
      <c r="H6" s="294"/>
      <c r="I6" s="294"/>
      <c r="J6" s="294"/>
    </row>
    <row r="7" spans="1:10" ht="11.25" customHeight="1" thickBot="1" x14ac:dyDescent="0.35">
      <c r="A7" s="52"/>
      <c r="B7" s="52"/>
      <c r="C7" s="52"/>
      <c r="D7" s="20"/>
      <c r="E7" s="20"/>
      <c r="F7" s="20"/>
      <c r="G7" s="54"/>
      <c r="H7" s="54"/>
      <c r="I7" s="54"/>
      <c r="J7" s="54"/>
    </row>
    <row r="8" spans="1:10" ht="18.75" hidden="1" customHeight="1" x14ac:dyDescent="0.2">
      <c r="A8" s="60"/>
      <c r="B8" s="61"/>
      <c r="C8" s="61"/>
      <c r="D8" s="61"/>
      <c r="E8" s="61"/>
      <c r="F8" s="61"/>
      <c r="G8" s="61"/>
      <c r="H8" s="61"/>
      <c r="I8" s="61"/>
      <c r="J8" s="62" t="s">
        <v>19</v>
      </c>
    </row>
    <row r="9" spans="1:10" ht="18" customHeight="1" thickBot="1" x14ac:dyDescent="0.25">
      <c r="A9" s="63" t="s">
        <v>130</v>
      </c>
      <c r="B9" s="65" t="s">
        <v>131</v>
      </c>
      <c r="C9" s="66" t="s">
        <v>132</v>
      </c>
      <c r="D9" s="66" t="s">
        <v>133</v>
      </c>
      <c r="E9" s="67" t="s">
        <v>134</v>
      </c>
      <c r="F9" s="67" t="s">
        <v>135</v>
      </c>
      <c r="G9" s="64" t="s">
        <v>229</v>
      </c>
      <c r="H9" s="64">
        <v>2021</v>
      </c>
      <c r="I9" s="64">
        <v>2022</v>
      </c>
      <c r="J9" s="68">
        <v>2023</v>
      </c>
    </row>
    <row r="10" spans="1:10" ht="15.95" customHeight="1" x14ac:dyDescent="0.2">
      <c r="A10" s="150" t="s">
        <v>205</v>
      </c>
      <c r="B10" s="151"/>
      <c r="C10" s="169">
        <v>1</v>
      </c>
      <c r="D10" s="169">
        <v>0</v>
      </c>
      <c r="E10" s="295"/>
      <c r="F10" s="295"/>
      <c r="G10" s="152">
        <f>G11+G12+G13</f>
        <v>201055.76</v>
      </c>
      <c r="H10" s="152">
        <f>H11+H12+H13</f>
        <v>2526155.7599999998</v>
      </c>
      <c r="I10" s="152">
        <f>I11+I12+I13</f>
        <v>2197000</v>
      </c>
      <c r="J10" s="153">
        <f>J11+J12+J13</f>
        <v>2197000</v>
      </c>
    </row>
    <row r="11" spans="1:10" ht="27.75" customHeight="1" x14ac:dyDescent="0.2">
      <c r="A11" s="154" t="s">
        <v>157</v>
      </c>
      <c r="B11" s="155"/>
      <c r="C11" s="156">
        <v>1</v>
      </c>
      <c r="D11" s="156">
        <v>2</v>
      </c>
      <c r="E11" s="293"/>
      <c r="F11" s="293"/>
      <c r="G11" s="157">
        <f>'ПРиложение 7'!O11</f>
        <v>0</v>
      </c>
      <c r="H11" s="157">
        <f>'ПРиложение 7'!P11</f>
        <v>651800</v>
      </c>
      <c r="I11" s="157">
        <f>'ПРиложение 7'!Q11</f>
        <v>651800</v>
      </c>
      <c r="J11" s="158">
        <f>'ПРиложение 7'!R11</f>
        <v>651800</v>
      </c>
    </row>
    <row r="12" spans="1:10" ht="39.75" customHeight="1" x14ac:dyDescent="0.2">
      <c r="A12" s="154" t="s">
        <v>165</v>
      </c>
      <c r="B12" s="155"/>
      <c r="C12" s="156">
        <v>1</v>
      </c>
      <c r="D12" s="156">
        <v>4</v>
      </c>
      <c r="E12" s="293"/>
      <c r="F12" s="293"/>
      <c r="G12" s="157">
        <f>'ПРиложение 7'!O16</f>
        <v>201055.76</v>
      </c>
      <c r="H12" s="157">
        <f>'ПРиложение 7'!P16</f>
        <v>1852355.76</v>
      </c>
      <c r="I12" s="157">
        <f>'ПРиложение 7'!Q16</f>
        <v>1523200</v>
      </c>
      <c r="J12" s="158">
        <f>'ПРиложение 7'!R16</f>
        <v>1523200</v>
      </c>
    </row>
    <row r="13" spans="1:10" ht="30" customHeight="1" x14ac:dyDescent="0.2">
      <c r="A13" s="154" t="s">
        <v>171</v>
      </c>
      <c r="B13" s="155"/>
      <c r="C13" s="156">
        <v>1</v>
      </c>
      <c r="D13" s="156">
        <v>6</v>
      </c>
      <c r="E13" s="293"/>
      <c r="F13" s="293"/>
      <c r="G13" s="157">
        <f>'ПРиложение 7'!O23</f>
        <v>0</v>
      </c>
      <c r="H13" s="157">
        <f>'ПРиложение 7'!P23</f>
        <v>22000</v>
      </c>
      <c r="I13" s="157">
        <f>'ПРиложение 7'!Q23</f>
        <v>22000</v>
      </c>
      <c r="J13" s="158">
        <f>'ПРиложение 7'!R23</f>
        <v>22000</v>
      </c>
    </row>
    <row r="14" spans="1:10" ht="15.95" customHeight="1" x14ac:dyDescent="0.2">
      <c r="A14" s="159" t="s">
        <v>206</v>
      </c>
      <c r="B14" s="155"/>
      <c r="C14" s="168">
        <v>2</v>
      </c>
      <c r="D14" s="168">
        <v>0</v>
      </c>
      <c r="E14" s="293"/>
      <c r="F14" s="293"/>
      <c r="G14" s="160">
        <f>G15</f>
        <v>0</v>
      </c>
      <c r="H14" s="160">
        <f>H15</f>
        <v>102000</v>
      </c>
      <c r="I14" s="160">
        <f>I15</f>
        <v>103000</v>
      </c>
      <c r="J14" s="161">
        <f>J15</f>
        <v>107100</v>
      </c>
    </row>
    <row r="15" spans="1:10" ht="18.75" customHeight="1" x14ac:dyDescent="0.2">
      <c r="A15" s="162" t="s">
        <v>174</v>
      </c>
      <c r="B15" s="155"/>
      <c r="C15" s="156">
        <v>2</v>
      </c>
      <c r="D15" s="156">
        <v>3</v>
      </c>
      <c r="E15" s="293"/>
      <c r="F15" s="293"/>
      <c r="G15" s="157">
        <f>'ПРиложение 7'!O28</f>
        <v>0</v>
      </c>
      <c r="H15" s="157">
        <f>'ПРиложение 7'!P28</f>
        <v>102000</v>
      </c>
      <c r="I15" s="157">
        <f>'ПРиложение 7'!Q28</f>
        <v>103000</v>
      </c>
      <c r="J15" s="158">
        <f>'ПРиложение 7'!R28</f>
        <v>107100</v>
      </c>
    </row>
    <row r="16" spans="1:10" ht="15.75" customHeight="1" x14ac:dyDescent="0.2">
      <c r="A16" s="163" t="s">
        <v>207</v>
      </c>
      <c r="B16" s="155"/>
      <c r="C16" s="168">
        <v>3</v>
      </c>
      <c r="D16" s="168">
        <v>0</v>
      </c>
      <c r="E16" s="293"/>
      <c r="F16" s="293"/>
      <c r="G16" s="160">
        <f>G17</f>
        <v>0</v>
      </c>
      <c r="H16" s="160">
        <f>H17</f>
        <v>80000</v>
      </c>
      <c r="I16" s="160">
        <f>I17</f>
        <v>80000</v>
      </c>
      <c r="J16" s="161">
        <f>J17</f>
        <v>80000</v>
      </c>
    </row>
    <row r="17" spans="1:10" ht="15.95" customHeight="1" x14ac:dyDescent="0.2">
      <c r="A17" s="164" t="s">
        <v>179</v>
      </c>
      <c r="B17" s="155"/>
      <c r="C17" s="156">
        <v>3</v>
      </c>
      <c r="D17" s="156">
        <v>10</v>
      </c>
      <c r="E17" s="293"/>
      <c r="F17" s="293"/>
      <c r="G17" s="157">
        <f>'ПРиложение 7'!O35</f>
        <v>0</v>
      </c>
      <c r="H17" s="157">
        <f>'ПРиложение 7'!P35</f>
        <v>80000</v>
      </c>
      <c r="I17" s="157">
        <f>'ПРиложение 7'!Q35</f>
        <v>80000</v>
      </c>
      <c r="J17" s="158">
        <f>'ПРиложение 7'!R35</f>
        <v>80000</v>
      </c>
    </row>
    <row r="18" spans="1:10" ht="15.95" customHeight="1" x14ac:dyDescent="0.2">
      <c r="A18" s="159" t="s">
        <v>208</v>
      </c>
      <c r="B18" s="155"/>
      <c r="C18" s="168">
        <v>4</v>
      </c>
      <c r="D18" s="168">
        <v>0</v>
      </c>
      <c r="E18" s="293"/>
      <c r="F18" s="293"/>
      <c r="G18" s="160">
        <f>G19</f>
        <v>681116.63</v>
      </c>
      <c r="H18" s="160">
        <f>H19</f>
        <v>1339116.6299999999</v>
      </c>
      <c r="I18" s="160">
        <f>I19</f>
        <v>680000</v>
      </c>
      <c r="J18" s="161">
        <f>J19</f>
        <v>707000</v>
      </c>
    </row>
    <row r="19" spans="1:10" ht="15.95" customHeight="1" x14ac:dyDescent="0.2">
      <c r="A19" s="165" t="s">
        <v>200</v>
      </c>
      <c r="B19" s="155"/>
      <c r="C19" s="156">
        <v>4</v>
      </c>
      <c r="D19" s="156">
        <v>9</v>
      </c>
      <c r="E19" s="293"/>
      <c r="F19" s="293"/>
      <c r="G19" s="157">
        <f>'ПРиложение 7'!O41</f>
        <v>681116.63</v>
      </c>
      <c r="H19" s="157">
        <f>'ПРиложение 7'!P41</f>
        <v>1339116.6299999999</v>
      </c>
      <c r="I19" s="157">
        <f>'ПРиложение 7'!Q41</f>
        <v>680000</v>
      </c>
      <c r="J19" s="158">
        <f>'ПРиложение 7'!R41</f>
        <v>707000</v>
      </c>
    </row>
    <row r="20" spans="1:10" ht="15.95" customHeight="1" x14ac:dyDescent="0.2">
      <c r="A20" s="159" t="s">
        <v>209</v>
      </c>
      <c r="B20" s="155"/>
      <c r="C20" s="168">
        <v>5</v>
      </c>
      <c r="D20" s="168">
        <v>0</v>
      </c>
      <c r="E20" s="293"/>
      <c r="F20" s="293"/>
      <c r="G20" s="160">
        <f>G21</f>
        <v>0</v>
      </c>
      <c r="H20" s="160">
        <f>H21</f>
        <v>50000</v>
      </c>
      <c r="I20" s="160">
        <f>I21</f>
        <v>50000</v>
      </c>
      <c r="J20" s="161">
        <f>J21</f>
        <v>50000</v>
      </c>
    </row>
    <row r="21" spans="1:10" ht="15.95" customHeight="1" x14ac:dyDescent="0.2">
      <c r="A21" s="165" t="s">
        <v>188</v>
      </c>
      <c r="B21" s="155"/>
      <c r="C21" s="156">
        <v>5</v>
      </c>
      <c r="D21" s="156">
        <v>3</v>
      </c>
      <c r="E21" s="293"/>
      <c r="F21" s="293"/>
      <c r="G21" s="157">
        <f>'ПРиложение 7'!O47</f>
        <v>0</v>
      </c>
      <c r="H21" s="157">
        <f>'ПРиложение 7'!P47</f>
        <v>50000</v>
      </c>
      <c r="I21" s="157">
        <f>'ПРиложение 7'!Q47</f>
        <v>50000</v>
      </c>
      <c r="J21" s="158">
        <f>'ПРиложение 7'!R47</f>
        <v>50000</v>
      </c>
    </row>
    <row r="22" spans="1:10" ht="15.95" customHeight="1" x14ac:dyDescent="0.2">
      <c r="A22" s="159" t="s">
        <v>210</v>
      </c>
      <c r="B22" s="155"/>
      <c r="C22" s="168">
        <v>8</v>
      </c>
      <c r="D22" s="168">
        <v>0</v>
      </c>
      <c r="E22" s="293"/>
      <c r="F22" s="293"/>
      <c r="G22" s="160">
        <f>G23</f>
        <v>193600</v>
      </c>
      <c r="H22" s="160">
        <f>H23</f>
        <v>2072000</v>
      </c>
      <c r="I22" s="160">
        <f>I23</f>
        <v>1833500</v>
      </c>
      <c r="J22" s="161">
        <f>J23</f>
        <v>1857600</v>
      </c>
    </row>
    <row r="23" spans="1:10" ht="15.95" customHeight="1" x14ac:dyDescent="0.2">
      <c r="A23" s="164" t="s">
        <v>192</v>
      </c>
      <c r="B23" s="155"/>
      <c r="C23" s="156">
        <v>8</v>
      </c>
      <c r="D23" s="156">
        <v>1</v>
      </c>
      <c r="E23" s="293"/>
      <c r="F23" s="293"/>
      <c r="G23" s="157">
        <f>'ПРиложение 7'!O53</f>
        <v>193600</v>
      </c>
      <c r="H23" s="157">
        <f>'ПРиложение 7'!P53</f>
        <v>2072000</v>
      </c>
      <c r="I23" s="157">
        <f>'ПРиложение 7'!Q53</f>
        <v>1833500</v>
      </c>
      <c r="J23" s="158">
        <f>'ПРиложение 7'!R53</f>
        <v>1857600</v>
      </c>
    </row>
    <row r="24" spans="1:10" ht="15.95" customHeight="1" thickBot="1" x14ac:dyDescent="0.25">
      <c r="A24" s="175" t="s">
        <v>136</v>
      </c>
      <c r="B24" s="155"/>
      <c r="C24" s="176" t="s">
        <v>212</v>
      </c>
      <c r="D24" s="176" t="s">
        <v>212</v>
      </c>
      <c r="E24" s="293"/>
      <c r="F24" s="293"/>
      <c r="G24" s="166">
        <f>G10+G14+G16+G18+G20+G22</f>
        <v>1075772.3900000001</v>
      </c>
      <c r="H24" s="166">
        <f>H10+H14+H16+H18+H20+H22</f>
        <v>6169272.3899999997</v>
      </c>
      <c r="I24" s="166">
        <f>I10+I14+I16+I18+I20+I22</f>
        <v>4943500</v>
      </c>
      <c r="J24" s="167">
        <f>J10+J14+J16+J18+J20+J22</f>
        <v>4998700</v>
      </c>
    </row>
    <row r="25" spans="1:10" ht="25.5" customHeight="1" x14ac:dyDescent="0.3">
      <c r="A25" s="20"/>
      <c r="B25" s="20"/>
      <c r="C25" s="20"/>
      <c r="D25" s="20"/>
      <c r="E25" s="20"/>
      <c r="F25" s="20"/>
      <c r="G25" s="20"/>
      <c r="H25" s="20"/>
      <c r="I25" s="70"/>
      <c r="J25" s="70"/>
    </row>
  </sheetData>
  <mergeCells count="16">
    <mergeCell ref="A6:J6"/>
    <mergeCell ref="E10:F10"/>
    <mergeCell ref="E11:F11"/>
    <mergeCell ref="E12:F12"/>
    <mergeCell ref="E13:F13"/>
    <mergeCell ref="E14:F14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20:F20"/>
  </mergeCells>
  <pageMargins left="0.79" right="0.26" top="0.74803149606299213" bottom="0.74803149606299213" header="0.31496062992125984" footer="0.31496062992125984"/>
  <pageSetup paperSize="9" scale="7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3"/>
  <sheetViews>
    <sheetView topLeftCell="B1" zoomScale="110" zoomScaleNormal="110" workbookViewId="0">
      <selection activeCell="O4" sqref="O4"/>
    </sheetView>
  </sheetViews>
  <sheetFormatPr defaultRowHeight="12.75" x14ac:dyDescent="0.2"/>
  <cols>
    <col min="1" max="1" width="1.6640625" style="55" hidden="1" customWidth="1"/>
    <col min="2" max="2" width="1" style="55" customWidth="1"/>
    <col min="3" max="3" width="0.83203125" style="55" customWidth="1"/>
    <col min="4" max="5" width="0.6640625" style="55" customWidth="1"/>
    <col min="6" max="6" width="67" style="55" customWidth="1"/>
    <col min="7" max="7" width="13.5" style="148" customWidth="1"/>
    <col min="8" max="8" width="3.6640625" style="55" bestFit="1" customWidth="1"/>
    <col min="9" max="9" width="4.33203125" style="55" bestFit="1" customWidth="1"/>
    <col min="10" max="10" width="6.5" style="128" customWidth="1"/>
    <col min="11" max="14" width="0" style="55" hidden="1" customWidth="1"/>
    <col min="15" max="15" width="14" style="55" customWidth="1"/>
    <col min="16" max="18" width="14" style="55" bestFit="1" customWidth="1"/>
    <col min="19" max="16384" width="9.33203125" style="55"/>
  </cols>
  <sheetData>
    <row r="1" spans="1:18" ht="18" x14ac:dyDescent="0.25">
      <c r="A1" s="133"/>
      <c r="B1" s="133"/>
      <c r="C1" s="133"/>
      <c r="D1" s="133"/>
      <c r="E1" s="133"/>
      <c r="F1" s="133"/>
      <c r="H1" s="133"/>
      <c r="I1" s="133"/>
      <c r="J1" s="134"/>
      <c r="K1" s="134"/>
      <c r="L1" s="133"/>
      <c r="M1" s="133"/>
      <c r="N1" s="133"/>
      <c r="O1" s="170" t="s">
        <v>203</v>
      </c>
      <c r="P1" s="170"/>
      <c r="Q1" s="133"/>
      <c r="R1" s="133"/>
    </row>
    <row r="2" spans="1:18" ht="15" customHeight="1" x14ac:dyDescent="0.25">
      <c r="A2" s="133"/>
      <c r="B2" s="133"/>
      <c r="C2" s="133"/>
      <c r="D2" s="133"/>
      <c r="E2" s="133"/>
      <c r="F2" s="133"/>
      <c r="H2" s="133"/>
      <c r="I2" s="133"/>
      <c r="J2" s="134"/>
      <c r="K2" s="134"/>
      <c r="L2" s="133"/>
      <c r="M2" s="133"/>
      <c r="N2" s="133"/>
      <c r="O2" s="170" t="s">
        <v>25</v>
      </c>
      <c r="P2" s="170"/>
      <c r="Q2" s="133"/>
      <c r="R2" s="133"/>
    </row>
    <row r="3" spans="1:18" ht="13.5" customHeight="1" x14ac:dyDescent="0.3">
      <c r="A3" s="133"/>
      <c r="B3" s="133"/>
      <c r="C3" s="133"/>
      <c r="D3" s="133"/>
      <c r="E3" s="133"/>
      <c r="F3" s="133"/>
      <c r="H3" s="133"/>
      <c r="I3" s="133"/>
      <c r="J3" s="135"/>
      <c r="K3" s="135"/>
      <c r="L3" s="136"/>
      <c r="M3" s="137"/>
      <c r="N3" s="137"/>
      <c r="O3" s="170" t="s">
        <v>198</v>
      </c>
      <c r="P3" s="170"/>
      <c r="Q3" s="137"/>
      <c r="R3" s="133"/>
    </row>
    <row r="4" spans="1:18" ht="13.5" customHeight="1" x14ac:dyDescent="0.3">
      <c r="A4" s="133"/>
      <c r="B4" s="133"/>
      <c r="C4" s="133"/>
      <c r="D4" s="133"/>
      <c r="E4" s="133"/>
      <c r="F4" s="133"/>
      <c r="H4" s="133"/>
      <c r="I4" s="133"/>
      <c r="J4" s="138"/>
      <c r="K4" s="138"/>
      <c r="L4" s="139"/>
      <c r="M4" s="140"/>
      <c r="N4" s="140"/>
      <c r="O4" s="171" t="s">
        <v>230</v>
      </c>
      <c r="P4" s="171"/>
      <c r="Q4" s="133"/>
      <c r="R4" s="133"/>
    </row>
    <row r="5" spans="1:18" x14ac:dyDescent="0.2">
      <c r="A5" s="133"/>
      <c r="B5" s="133"/>
      <c r="C5" s="133"/>
      <c r="D5" s="133"/>
      <c r="E5" s="133"/>
      <c r="F5" s="133"/>
      <c r="G5" s="141"/>
      <c r="H5" s="133"/>
      <c r="I5" s="133"/>
      <c r="J5" s="142"/>
      <c r="K5" s="133"/>
      <c r="L5" s="133"/>
      <c r="M5" s="133"/>
      <c r="N5" s="133"/>
      <c r="O5" s="143"/>
      <c r="P5" s="143"/>
      <c r="Q5" s="133"/>
      <c r="R5" s="133"/>
    </row>
    <row r="6" spans="1:18" ht="79.5" customHeight="1" x14ac:dyDescent="0.3">
      <c r="A6" s="314" t="s">
        <v>211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314"/>
      <c r="Q6" s="314"/>
      <c r="R6" s="314"/>
    </row>
    <row r="7" spans="1:18" ht="25.5" customHeight="1" thickBot="1" x14ac:dyDescent="0.25">
      <c r="A7" s="132"/>
      <c r="B7" s="144" t="s">
        <v>138</v>
      </c>
      <c r="C7" s="129"/>
      <c r="D7" s="129"/>
      <c r="E7" s="129"/>
      <c r="F7" s="129"/>
      <c r="G7" s="145"/>
      <c r="H7" s="129"/>
      <c r="I7" s="129" t="s">
        <v>202</v>
      </c>
      <c r="J7" s="130"/>
      <c r="K7" s="131"/>
      <c r="L7" s="131"/>
      <c r="M7" s="131"/>
      <c r="N7" s="131"/>
      <c r="O7" s="131"/>
      <c r="P7" s="131"/>
      <c r="Q7" s="143"/>
      <c r="R7" s="133"/>
    </row>
    <row r="8" spans="1:18" s="71" customFormat="1" ht="26.25" customHeight="1" thickBot="1" x14ac:dyDescent="0.25">
      <c r="A8" s="177"/>
      <c r="B8" s="183"/>
      <c r="C8" s="72"/>
      <c r="D8" s="72"/>
      <c r="E8" s="73"/>
      <c r="F8" s="174" t="s">
        <v>139</v>
      </c>
      <c r="G8" s="172" t="s">
        <v>140</v>
      </c>
      <c r="H8" s="172" t="s">
        <v>132</v>
      </c>
      <c r="I8" s="172" t="s">
        <v>133</v>
      </c>
      <c r="J8" s="172" t="s">
        <v>141</v>
      </c>
      <c r="K8" s="173" t="s">
        <v>142</v>
      </c>
      <c r="L8" s="173" t="s">
        <v>143</v>
      </c>
      <c r="M8" s="173" t="s">
        <v>144</v>
      </c>
      <c r="N8" s="173" t="s">
        <v>145</v>
      </c>
      <c r="O8" s="146" t="s">
        <v>229</v>
      </c>
      <c r="P8" s="146">
        <v>2021</v>
      </c>
      <c r="Q8" s="147">
        <v>2022</v>
      </c>
      <c r="R8" s="147">
        <v>2023</v>
      </c>
    </row>
    <row r="9" spans="1:18" s="71" customFormat="1" ht="18.75" customHeight="1" thickTop="1" thickBot="1" x14ac:dyDescent="0.25">
      <c r="A9" s="177"/>
      <c r="B9" s="184"/>
      <c r="C9" s="74"/>
      <c r="D9" s="74"/>
      <c r="E9" s="74"/>
      <c r="F9" s="185">
        <v>1</v>
      </c>
      <c r="G9" s="187">
        <v>4</v>
      </c>
      <c r="H9" s="185">
        <v>2</v>
      </c>
      <c r="I9" s="186">
        <v>3</v>
      </c>
      <c r="J9" s="188">
        <v>5</v>
      </c>
      <c r="K9" s="188">
        <v>7</v>
      </c>
      <c r="L9" s="188">
        <v>8</v>
      </c>
      <c r="M9" s="188">
        <v>9</v>
      </c>
      <c r="N9" s="188">
        <v>10</v>
      </c>
      <c r="O9" s="189">
        <v>6</v>
      </c>
      <c r="P9" s="189">
        <v>7</v>
      </c>
      <c r="Q9" s="186">
        <v>8</v>
      </c>
      <c r="R9" s="178">
        <v>9</v>
      </c>
    </row>
    <row r="10" spans="1:18" s="71" customFormat="1" ht="14.25" customHeight="1" x14ac:dyDescent="0.2">
      <c r="A10" s="179"/>
      <c r="B10" s="315" t="s">
        <v>156</v>
      </c>
      <c r="C10" s="316"/>
      <c r="D10" s="317"/>
      <c r="E10" s="317"/>
      <c r="F10" s="318"/>
      <c r="G10" s="191">
        <v>0</v>
      </c>
      <c r="H10" s="190">
        <v>1</v>
      </c>
      <c r="I10" s="190">
        <v>0</v>
      </c>
      <c r="J10" s="192">
        <v>0</v>
      </c>
      <c r="K10" s="193">
        <v>3576900</v>
      </c>
      <c r="L10" s="194">
        <v>0</v>
      </c>
      <c r="M10" s="194">
        <v>0</v>
      </c>
      <c r="N10" s="195">
        <v>0</v>
      </c>
      <c r="O10" s="196">
        <f>O13+O18+O23</f>
        <v>201055.76</v>
      </c>
      <c r="P10" s="196">
        <f>P13+P18+P23</f>
        <v>2526155.7599999998</v>
      </c>
      <c r="Q10" s="196">
        <f>Q13+Q18+Q23</f>
        <v>2197000</v>
      </c>
      <c r="R10" s="196">
        <f>R13+R18+R23</f>
        <v>2197000</v>
      </c>
    </row>
    <row r="11" spans="1:18" s="71" customFormat="1" ht="24" customHeight="1" x14ac:dyDescent="0.2">
      <c r="A11" s="179"/>
      <c r="B11" s="197"/>
      <c r="C11" s="307" t="s">
        <v>157</v>
      </c>
      <c r="D11" s="308"/>
      <c r="E11" s="308"/>
      <c r="F11" s="309"/>
      <c r="G11" s="199">
        <v>0</v>
      </c>
      <c r="H11" s="198">
        <v>1</v>
      </c>
      <c r="I11" s="198">
        <v>2</v>
      </c>
      <c r="J11" s="200">
        <v>0</v>
      </c>
      <c r="K11" s="201">
        <v>738500</v>
      </c>
      <c r="L11" s="202">
        <v>0</v>
      </c>
      <c r="M11" s="202">
        <v>0</v>
      </c>
      <c r="N11" s="69">
        <v>0</v>
      </c>
      <c r="O11" s="203">
        <f t="shared" ref="O11:R13" si="0">O12</f>
        <v>0</v>
      </c>
      <c r="P11" s="203">
        <f t="shared" si="0"/>
        <v>651800</v>
      </c>
      <c r="Q11" s="203">
        <f t="shared" si="0"/>
        <v>651800</v>
      </c>
      <c r="R11" s="203">
        <f t="shared" si="0"/>
        <v>651800</v>
      </c>
    </row>
    <row r="12" spans="1:18" s="181" customFormat="1" ht="48.75" customHeight="1" x14ac:dyDescent="0.2">
      <c r="A12" s="180"/>
      <c r="B12" s="204"/>
      <c r="C12" s="77"/>
      <c r="D12" s="319" t="s">
        <v>199</v>
      </c>
      <c r="E12" s="320"/>
      <c r="F12" s="321"/>
      <c r="G12" s="191">
        <v>5700000000</v>
      </c>
      <c r="H12" s="190">
        <v>1</v>
      </c>
      <c r="I12" s="190">
        <v>2</v>
      </c>
      <c r="J12" s="192">
        <v>0</v>
      </c>
      <c r="K12" s="205">
        <v>738500</v>
      </c>
      <c r="L12" s="206">
        <v>0</v>
      </c>
      <c r="M12" s="206">
        <v>0</v>
      </c>
      <c r="N12" s="207">
        <v>0</v>
      </c>
      <c r="O12" s="196">
        <f t="shared" si="0"/>
        <v>0</v>
      </c>
      <c r="P12" s="196">
        <f t="shared" si="0"/>
        <v>651800</v>
      </c>
      <c r="Q12" s="196">
        <f t="shared" si="0"/>
        <v>651800</v>
      </c>
      <c r="R12" s="196">
        <f t="shared" si="0"/>
        <v>651800</v>
      </c>
    </row>
    <row r="13" spans="1:18" s="71" customFormat="1" ht="27" customHeight="1" x14ac:dyDescent="0.2">
      <c r="A13" s="179"/>
      <c r="B13" s="208"/>
      <c r="C13" s="209"/>
      <c r="D13" s="299" t="s">
        <v>159</v>
      </c>
      <c r="E13" s="300"/>
      <c r="F13" s="310"/>
      <c r="G13" s="212">
        <v>5710000000</v>
      </c>
      <c r="H13" s="211">
        <v>1</v>
      </c>
      <c r="I13" s="211">
        <v>2</v>
      </c>
      <c r="J13" s="213">
        <v>0</v>
      </c>
      <c r="K13" s="201">
        <v>738500</v>
      </c>
      <c r="L13" s="202">
        <v>0</v>
      </c>
      <c r="M13" s="202">
        <v>0</v>
      </c>
      <c r="N13" s="69">
        <v>0</v>
      </c>
      <c r="O13" s="214">
        <f t="shared" si="0"/>
        <v>0</v>
      </c>
      <c r="P13" s="214">
        <f t="shared" si="0"/>
        <v>651800</v>
      </c>
      <c r="Q13" s="214">
        <f t="shared" si="0"/>
        <v>651800</v>
      </c>
      <c r="R13" s="214">
        <f t="shared" si="0"/>
        <v>651800</v>
      </c>
    </row>
    <row r="14" spans="1:18" s="71" customFormat="1" ht="14.25" customHeight="1" x14ac:dyDescent="0.2">
      <c r="A14" s="179"/>
      <c r="B14" s="204"/>
      <c r="C14" s="78"/>
      <c r="D14" s="210"/>
      <c r="E14" s="299" t="s">
        <v>161</v>
      </c>
      <c r="F14" s="310"/>
      <c r="G14" s="212">
        <v>5710010010</v>
      </c>
      <c r="H14" s="211">
        <v>1</v>
      </c>
      <c r="I14" s="211">
        <v>2</v>
      </c>
      <c r="J14" s="213">
        <v>0</v>
      </c>
      <c r="K14" s="201">
        <v>738500</v>
      </c>
      <c r="L14" s="202">
        <v>0</v>
      </c>
      <c r="M14" s="202">
        <v>0</v>
      </c>
      <c r="N14" s="69">
        <v>0</v>
      </c>
      <c r="O14" s="214">
        <f>O15</f>
        <v>0</v>
      </c>
      <c r="P14" s="214">
        <f>P15</f>
        <v>651800</v>
      </c>
      <c r="Q14" s="214">
        <f>Q15</f>
        <v>651800</v>
      </c>
      <c r="R14" s="214">
        <f>R15</f>
        <v>651800</v>
      </c>
    </row>
    <row r="15" spans="1:18" s="71" customFormat="1" ht="26.25" customHeight="1" x14ac:dyDescent="0.2">
      <c r="A15" s="179"/>
      <c r="B15" s="204"/>
      <c r="C15" s="78"/>
      <c r="D15" s="215"/>
      <c r="E15" s="210"/>
      <c r="F15" s="79" t="s">
        <v>162</v>
      </c>
      <c r="G15" s="212">
        <v>5710010010</v>
      </c>
      <c r="H15" s="211">
        <v>1</v>
      </c>
      <c r="I15" s="211">
        <v>2</v>
      </c>
      <c r="J15" s="213">
        <v>120</v>
      </c>
      <c r="K15" s="201">
        <v>738500</v>
      </c>
      <c r="L15" s="202">
        <v>0</v>
      </c>
      <c r="M15" s="202">
        <v>0</v>
      </c>
      <c r="N15" s="69">
        <v>0</v>
      </c>
      <c r="O15" s="216">
        <f>'Приложение 8'!X16</f>
        <v>0</v>
      </c>
      <c r="P15" s="216">
        <f>'Приложение 8'!Y16</f>
        <v>651800</v>
      </c>
      <c r="Q15" s="216">
        <f>'Приложение 8'!Z16</f>
        <v>651800</v>
      </c>
      <c r="R15" s="216">
        <f>'Приложение 8'!AA16</f>
        <v>651800</v>
      </c>
    </row>
    <row r="16" spans="1:18" s="71" customFormat="1" ht="37.5" customHeight="1" x14ac:dyDescent="0.2">
      <c r="A16" s="179"/>
      <c r="B16" s="197"/>
      <c r="C16" s="307" t="s">
        <v>165</v>
      </c>
      <c r="D16" s="308"/>
      <c r="E16" s="308"/>
      <c r="F16" s="309"/>
      <c r="G16" s="199">
        <v>0</v>
      </c>
      <c r="H16" s="198">
        <v>1</v>
      </c>
      <c r="I16" s="198">
        <v>4</v>
      </c>
      <c r="J16" s="200">
        <v>0</v>
      </c>
      <c r="K16" s="201">
        <v>2828400</v>
      </c>
      <c r="L16" s="202">
        <v>0</v>
      </c>
      <c r="M16" s="202">
        <v>0</v>
      </c>
      <c r="N16" s="69">
        <v>0</v>
      </c>
      <c r="O16" s="217">
        <f t="shared" ref="O16:R18" si="1">O17</f>
        <v>201055.76</v>
      </c>
      <c r="P16" s="217">
        <f t="shared" si="1"/>
        <v>1852355.76</v>
      </c>
      <c r="Q16" s="217">
        <f t="shared" si="1"/>
        <v>1523200</v>
      </c>
      <c r="R16" s="217">
        <f t="shared" si="1"/>
        <v>1523200</v>
      </c>
    </row>
    <row r="17" spans="1:18" s="181" customFormat="1" ht="36.75" customHeight="1" x14ac:dyDescent="0.2">
      <c r="A17" s="180"/>
      <c r="B17" s="204"/>
      <c r="C17" s="77"/>
      <c r="D17" s="299" t="s">
        <v>199</v>
      </c>
      <c r="E17" s="300"/>
      <c r="F17" s="301"/>
      <c r="G17" s="219">
        <v>5700000000</v>
      </c>
      <c r="H17" s="218">
        <v>1</v>
      </c>
      <c r="I17" s="218">
        <v>4</v>
      </c>
      <c r="J17" s="220">
        <v>0</v>
      </c>
      <c r="K17" s="193">
        <v>738500</v>
      </c>
      <c r="L17" s="194">
        <v>0</v>
      </c>
      <c r="M17" s="194">
        <v>0</v>
      </c>
      <c r="N17" s="195">
        <v>0</v>
      </c>
      <c r="O17" s="221">
        <f t="shared" si="1"/>
        <v>201055.76</v>
      </c>
      <c r="P17" s="221">
        <f t="shared" si="1"/>
        <v>1852355.76</v>
      </c>
      <c r="Q17" s="221">
        <f t="shared" si="1"/>
        <v>1523200</v>
      </c>
      <c r="R17" s="221">
        <f t="shared" si="1"/>
        <v>1523200</v>
      </c>
    </row>
    <row r="18" spans="1:18" s="71" customFormat="1" ht="24.75" customHeight="1" x14ac:dyDescent="0.2">
      <c r="A18" s="179"/>
      <c r="B18" s="208"/>
      <c r="C18" s="209"/>
      <c r="D18" s="299" t="s">
        <v>159</v>
      </c>
      <c r="E18" s="300"/>
      <c r="F18" s="310"/>
      <c r="G18" s="212">
        <v>5710000000</v>
      </c>
      <c r="H18" s="211">
        <v>1</v>
      </c>
      <c r="I18" s="211">
        <v>2</v>
      </c>
      <c r="J18" s="213">
        <v>0</v>
      </c>
      <c r="K18" s="201">
        <v>738500</v>
      </c>
      <c r="L18" s="202">
        <v>0</v>
      </c>
      <c r="M18" s="202">
        <v>0</v>
      </c>
      <c r="N18" s="69">
        <v>0</v>
      </c>
      <c r="O18" s="223">
        <f t="shared" si="1"/>
        <v>201055.76</v>
      </c>
      <c r="P18" s="223">
        <f t="shared" si="1"/>
        <v>1852355.76</v>
      </c>
      <c r="Q18" s="214">
        <f t="shared" si="1"/>
        <v>1523200</v>
      </c>
      <c r="R18" s="214">
        <f t="shared" si="1"/>
        <v>1523200</v>
      </c>
    </row>
    <row r="19" spans="1:18" s="71" customFormat="1" ht="14.25" customHeight="1" x14ac:dyDescent="0.2">
      <c r="A19" s="179"/>
      <c r="B19" s="204"/>
      <c r="C19" s="78"/>
      <c r="D19" s="210"/>
      <c r="E19" s="296" t="s">
        <v>166</v>
      </c>
      <c r="F19" s="296"/>
      <c r="G19" s="212">
        <v>5710010020</v>
      </c>
      <c r="H19" s="211">
        <v>1</v>
      </c>
      <c r="I19" s="211">
        <v>4</v>
      </c>
      <c r="J19" s="213">
        <v>0</v>
      </c>
      <c r="K19" s="201">
        <v>2828400</v>
      </c>
      <c r="L19" s="202">
        <v>0</v>
      </c>
      <c r="M19" s="202">
        <v>0</v>
      </c>
      <c r="N19" s="69">
        <v>0</v>
      </c>
      <c r="O19" s="223">
        <f>O20+O21+O22</f>
        <v>201055.76</v>
      </c>
      <c r="P19" s="223">
        <f>P20+P21+P22</f>
        <v>1852355.76</v>
      </c>
      <c r="Q19" s="223">
        <f>Q20+Q21+Q22</f>
        <v>1523200</v>
      </c>
      <c r="R19" s="223">
        <f>R20+R21+R22</f>
        <v>1523200</v>
      </c>
    </row>
    <row r="20" spans="1:18" s="71" customFormat="1" ht="24.75" customHeight="1" x14ac:dyDescent="0.2">
      <c r="A20" s="179"/>
      <c r="B20" s="204"/>
      <c r="C20" s="78"/>
      <c r="D20" s="215"/>
      <c r="E20" s="210"/>
      <c r="F20" s="79" t="s">
        <v>162</v>
      </c>
      <c r="G20" s="212">
        <v>5710010020</v>
      </c>
      <c r="H20" s="211">
        <v>1</v>
      </c>
      <c r="I20" s="211">
        <v>4</v>
      </c>
      <c r="J20" s="213">
        <v>120</v>
      </c>
      <c r="K20" s="201">
        <v>1951600</v>
      </c>
      <c r="L20" s="202">
        <v>0</v>
      </c>
      <c r="M20" s="202">
        <v>0</v>
      </c>
      <c r="N20" s="69">
        <v>0</v>
      </c>
      <c r="O20" s="216">
        <f>'Приложение 8'!X23</f>
        <v>0</v>
      </c>
      <c r="P20" s="216">
        <f>'Приложение 8'!Y23</f>
        <v>1425800</v>
      </c>
      <c r="Q20" s="216">
        <f>'Приложение 8'!Z23</f>
        <v>1425800</v>
      </c>
      <c r="R20" s="216">
        <f>'Приложение 8'!AA23</f>
        <v>1425800</v>
      </c>
    </row>
    <row r="21" spans="1:18" s="71" customFormat="1" ht="27.75" customHeight="1" x14ac:dyDescent="0.2">
      <c r="A21" s="179"/>
      <c r="B21" s="204"/>
      <c r="C21" s="78"/>
      <c r="D21" s="215"/>
      <c r="E21" s="210"/>
      <c r="F21" s="79" t="s">
        <v>167</v>
      </c>
      <c r="G21" s="212">
        <v>5710010020</v>
      </c>
      <c r="H21" s="211">
        <v>1</v>
      </c>
      <c r="I21" s="211">
        <v>4</v>
      </c>
      <c r="J21" s="213">
        <v>240</v>
      </c>
      <c r="K21" s="201">
        <v>835700</v>
      </c>
      <c r="L21" s="202">
        <v>0</v>
      </c>
      <c r="M21" s="202">
        <v>0</v>
      </c>
      <c r="N21" s="69">
        <v>0</v>
      </c>
      <c r="O21" s="216">
        <f>'Приложение 8'!X26</f>
        <v>201014.76</v>
      </c>
      <c r="P21" s="216">
        <f>'Приложение 8'!Y26</f>
        <v>398114.76</v>
      </c>
      <c r="Q21" s="216">
        <f>'Приложение 8'!Z26</f>
        <v>70000</v>
      </c>
      <c r="R21" s="216">
        <f>'Приложение 8'!AA26</f>
        <v>70000</v>
      </c>
    </row>
    <row r="22" spans="1:18" s="71" customFormat="1" ht="14.25" customHeight="1" x14ac:dyDescent="0.2">
      <c r="A22" s="179"/>
      <c r="B22" s="204"/>
      <c r="C22" s="78"/>
      <c r="D22" s="215"/>
      <c r="E22" s="210"/>
      <c r="F22" s="79" t="s">
        <v>169</v>
      </c>
      <c r="G22" s="212">
        <v>5710010020</v>
      </c>
      <c r="H22" s="211">
        <v>1</v>
      </c>
      <c r="I22" s="211">
        <v>4</v>
      </c>
      <c r="J22" s="213" t="s">
        <v>170</v>
      </c>
      <c r="K22" s="201">
        <v>26500</v>
      </c>
      <c r="L22" s="202">
        <v>0</v>
      </c>
      <c r="M22" s="202">
        <v>0</v>
      </c>
      <c r="N22" s="69">
        <v>0</v>
      </c>
      <c r="O22" s="216">
        <f>'Приложение 8'!X29</f>
        <v>41</v>
      </c>
      <c r="P22" s="216">
        <f>'Приложение 8'!Y29</f>
        <v>28441</v>
      </c>
      <c r="Q22" s="216">
        <f>'Приложение 8'!Z29</f>
        <v>27400</v>
      </c>
      <c r="R22" s="216">
        <f>'Приложение 8'!AA29</f>
        <v>27400</v>
      </c>
    </row>
    <row r="23" spans="1:18" s="139" customFormat="1" ht="38.25" customHeight="1" x14ac:dyDescent="0.2">
      <c r="A23" s="182"/>
      <c r="B23" s="224"/>
      <c r="C23" s="225"/>
      <c r="D23" s="311" t="s">
        <v>171</v>
      </c>
      <c r="E23" s="312"/>
      <c r="F23" s="313"/>
      <c r="G23" s="227">
        <v>0</v>
      </c>
      <c r="H23" s="226">
        <v>1</v>
      </c>
      <c r="I23" s="226">
        <v>6</v>
      </c>
      <c r="J23" s="228">
        <v>0</v>
      </c>
      <c r="K23" s="229"/>
      <c r="L23" s="230"/>
      <c r="M23" s="230"/>
      <c r="N23" s="231"/>
      <c r="O23" s="223">
        <f t="shared" ref="O23:P26" si="2">O24</f>
        <v>0</v>
      </c>
      <c r="P23" s="223">
        <f t="shared" si="2"/>
        <v>22000</v>
      </c>
      <c r="Q23" s="223">
        <f t="shared" ref="Q23:R25" si="3">Q24</f>
        <v>22000</v>
      </c>
      <c r="R23" s="223">
        <f t="shared" si="3"/>
        <v>22000</v>
      </c>
    </row>
    <row r="24" spans="1:18" s="139" customFormat="1" ht="39" customHeight="1" x14ac:dyDescent="0.2">
      <c r="A24" s="182"/>
      <c r="B24" s="224"/>
      <c r="C24" s="225"/>
      <c r="D24" s="232"/>
      <c r="E24" s="305" t="s">
        <v>199</v>
      </c>
      <c r="F24" s="306"/>
      <c r="G24" s="234">
        <v>5700000000</v>
      </c>
      <c r="H24" s="233">
        <v>1</v>
      </c>
      <c r="I24" s="233">
        <v>6</v>
      </c>
      <c r="J24" s="235">
        <v>0</v>
      </c>
      <c r="K24" s="229"/>
      <c r="L24" s="230"/>
      <c r="M24" s="230"/>
      <c r="N24" s="231"/>
      <c r="O24" s="223">
        <f t="shared" si="2"/>
        <v>0</v>
      </c>
      <c r="P24" s="223">
        <f t="shared" si="2"/>
        <v>22000</v>
      </c>
      <c r="Q24" s="223">
        <f t="shared" si="3"/>
        <v>22000</v>
      </c>
      <c r="R24" s="223">
        <f t="shared" si="3"/>
        <v>22000</v>
      </c>
    </row>
    <row r="25" spans="1:18" s="139" customFormat="1" ht="28.5" customHeight="1" x14ac:dyDescent="0.2">
      <c r="A25" s="182"/>
      <c r="B25" s="224"/>
      <c r="C25" s="225"/>
      <c r="D25" s="232"/>
      <c r="E25" s="305" t="s">
        <v>159</v>
      </c>
      <c r="F25" s="306"/>
      <c r="G25" s="237">
        <v>5710000000</v>
      </c>
      <c r="H25" s="236">
        <v>1</v>
      </c>
      <c r="I25" s="236">
        <v>6</v>
      </c>
      <c r="J25" s="238">
        <v>0</v>
      </c>
      <c r="K25" s="229"/>
      <c r="L25" s="230"/>
      <c r="M25" s="230"/>
      <c r="N25" s="231"/>
      <c r="O25" s="223">
        <f t="shared" si="2"/>
        <v>0</v>
      </c>
      <c r="P25" s="223">
        <f t="shared" si="2"/>
        <v>22000</v>
      </c>
      <c r="Q25" s="223">
        <f t="shared" si="3"/>
        <v>22000</v>
      </c>
      <c r="R25" s="223">
        <f t="shared" si="3"/>
        <v>22000</v>
      </c>
    </row>
    <row r="26" spans="1:18" s="139" customFormat="1" ht="30" customHeight="1" x14ac:dyDescent="0.2">
      <c r="A26" s="182"/>
      <c r="B26" s="224"/>
      <c r="C26" s="225"/>
      <c r="D26" s="232"/>
      <c r="E26" s="239"/>
      <c r="F26" s="240" t="s">
        <v>172</v>
      </c>
      <c r="G26" s="237">
        <v>5710010080</v>
      </c>
      <c r="H26" s="236">
        <v>1</v>
      </c>
      <c r="I26" s="236">
        <v>6</v>
      </c>
      <c r="J26" s="238">
        <v>0</v>
      </c>
      <c r="K26" s="229">
        <v>26500</v>
      </c>
      <c r="L26" s="230">
        <v>0</v>
      </c>
      <c r="M26" s="230">
        <v>0</v>
      </c>
      <c r="N26" s="231">
        <v>0</v>
      </c>
      <c r="O26" s="223">
        <f t="shared" si="2"/>
        <v>0</v>
      </c>
      <c r="P26" s="223">
        <f t="shared" si="2"/>
        <v>22000</v>
      </c>
      <c r="Q26" s="223">
        <f>Q27</f>
        <v>22000</v>
      </c>
      <c r="R26" s="223">
        <f>R27</f>
        <v>22000</v>
      </c>
    </row>
    <row r="27" spans="1:18" s="139" customFormat="1" ht="15" customHeight="1" x14ac:dyDescent="0.2">
      <c r="A27" s="182"/>
      <c r="B27" s="224"/>
      <c r="C27" s="241"/>
      <c r="D27" s="242"/>
      <c r="E27" s="243"/>
      <c r="F27" s="244" t="s">
        <v>169</v>
      </c>
      <c r="G27" s="237">
        <v>5710010080</v>
      </c>
      <c r="H27" s="236">
        <v>1</v>
      </c>
      <c r="I27" s="236">
        <v>6</v>
      </c>
      <c r="J27" s="238" t="s">
        <v>170</v>
      </c>
      <c r="K27" s="229"/>
      <c r="L27" s="230"/>
      <c r="M27" s="230"/>
      <c r="N27" s="231"/>
      <c r="O27" s="245">
        <f>'Приложение 8'!X33</f>
        <v>0</v>
      </c>
      <c r="P27" s="245">
        <f>'Приложение 8'!Y33</f>
        <v>22000</v>
      </c>
      <c r="Q27" s="245">
        <f>'Приложение 8'!Z33</f>
        <v>22000</v>
      </c>
      <c r="R27" s="245">
        <f>'Приложение 8'!AA33</f>
        <v>22000</v>
      </c>
    </row>
    <row r="28" spans="1:18" s="71" customFormat="1" ht="14.25" customHeight="1" x14ac:dyDescent="0.2">
      <c r="A28" s="179"/>
      <c r="B28" s="297" t="s">
        <v>173</v>
      </c>
      <c r="C28" s="297"/>
      <c r="D28" s="297"/>
      <c r="E28" s="297"/>
      <c r="F28" s="297"/>
      <c r="G28" s="199">
        <v>0</v>
      </c>
      <c r="H28" s="198">
        <v>2</v>
      </c>
      <c r="I28" s="198">
        <v>0</v>
      </c>
      <c r="J28" s="200">
        <v>0</v>
      </c>
      <c r="K28" s="201">
        <v>158200</v>
      </c>
      <c r="L28" s="202">
        <v>0</v>
      </c>
      <c r="M28" s="202">
        <v>0</v>
      </c>
      <c r="N28" s="69">
        <v>0</v>
      </c>
      <c r="O28" s="203">
        <f t="shared" ref="O28:P31" si="4">O29</f>
        <v>0</v>
      </c>
      <c r="P28" s="203">
        <f t="shared" si="4"/>
        <v>102000</v>
      </c>
      <c r="Q28" s="203">
        <f t="shared" ref="Q28:R31" si="5">Q29</f>
        <v>103000</v>
      </c>
      <c r="R28" s="203">
        <f t="shared" si="5"/>
        <v>107100</v>
      </c>
    </row>
    <row r="29" spans="1:18" s="71" customFormat="1" ht="15" customHeight="1" x14ac:dyDescent="0.2">
      <c r="A29" s="179"/>
      <c r="B29" s="197"/>
      <c r="C29" s="298" t="s">
        <v>174</v>
      </c>
      <c r="D29" s="298"/>
      <c r="E29" s="298"/>
      <c r="F29" s="298"/>
      <c r="G29" s="199">
        <v>0</v>
      </c>
      <c r="H29" s="198">
        <v>2</v>
      </c>
      <c r="I29" s="198">
        <v>3</v>
      </c>
      <c r="J29" s="200">
        <v>0</v>
      </c>
      <c r="K29" s="201">
        <v>158200</v>
      </c>
      <c r="L29" s="202">
        <v>0</v>
      </c>
      <c r="M29" s="202">
        <v>0</v>
      </c>
      <c r="N29" s="69">
        <v>0</v>
      </c>
      <c r="O29" s="203">
        <f t="shared" si="4"/>
        <v>0</v>
      </c>
      <c r="P29" s="203">
        <f t="shared" si="4"/>
        <v>102000</v>
      </c>
      <c r="Q29" s="203">
        <f t="shared" si="5"/>
        <v>103000</v>
      </c>
      <c r="R29" s="203">
        <f t="shared" si="5"/>
        <v>107100</v>
      </c>
    </row>
    <row r="30" spans="1:18" s="181" customFormat="1" ht="40.5" customHeight="1" x14ac:dyDescent="0.2">
      <c r="A30" s="180"/>
      <c r="B30" s="204"/>
      <c r="C30" s="77"/>
      <c r="D30" s="299" t="s">
        <v>199</v>
      </c>
      <c r="E30" s="300"/>
      <c r="F30" s="301"/>
      <c r="G30" s="219">
        <v>5700000000</v>
      </c>
      <c r="H30" s="218">
        <v>2</v>
      </c>
      <c r="I30" s="218">
        <v>3</v>
      </c>
      <c r="J30" s="220">
        <v>0</v>
      </c>
      <c r="K30" s="193">
        <v>738500</v>
      </c>
      <c r="L30" s="194">
        <v>0</v>
      </c>
      <c r="M30" s="194">
        <v>0</v>
      </c>
      <c r="N30" s="195">
        <v>0</v>
      </c>
      <c r="O30" s="222">
        <f t="shared" si="4"/>
        <v>0</v>
      </c>
      <c r="P30" s="222">
        <f t="shared" si="4"/>
        <v>102000</v>
      </c>
      <c r="Q30" s="222">
        <f t="shared" si="5"/>
        <v>103000</v>
      </c>
      <c r="R30" s="222">
        <f t="shared" si="5"/>
        <v>107100</v>
      </c>
    </row>
    <row r="31" spans="1:18" s="71" customFormat="1" ht="25.5" customHeight="1" x14ac:dyDescent="0.2">
      <c r="A31" s="179"/>
      <c r="B31" s="204"/>
      <c r="C31" s="77"/>
      <c r="D31" s="296" t="s">
        <v>175</v>
      </c>
      <c r="E31" s="296"/>
      <c r="F31" s="296"/>
      <c r="G31" s="212">
        <v>5720000000</v>
      </c>
      <c r="H31" s="211">
        <v>2</v>
      </c>
      <c r="I31" s="211">
        <v>3</v>
      </c>
      <c r="J31" s="213">
        <v>0</v>
      </c>
      <c r="K31" s="201">
        <v>158200</v>
      </c>
      <c r="L31" s="202">
        <v>0</v>
      </c>
      <c r="M31" s="202">
        <v>0</v>
      </c>
      <c r="N31" s="69">
        <v>0</v>
      </c>
      <c r="O31" s="214">
        <f t="shared" si="4"/>
        <v>0</v>
      </c>
      <c r="P31" s="214">
        <f t="shared" si="4"/>
        <v>102000</v>
      </c>
      <c r="Q31" s="214">
        <f t="shared" si="5"/>
        <v>103000</v>
      </c>
      <c r="R31" s="214">
        <f t="shared" si="5"/>
        <v>107100</v>
      </c>
    </row>
    <row r="32" spans="1:18" s="71" customFormat="1" ht="26.25" customHeight="1" x14ac:dyDescent="0.2">
      <c r="A32" s="179"/>
      <c r="B32" s="204"/>
      <c r="C32" s="78"/>
      <c r="D32" s="210"/>
      <c r="E32" s="296" t="s">
        <v>176</v>
      </c>
      <c r="F32" s="296"/>
      <c r="G32" s="212">
        <v>5720051180</v>
      </c>
      <c r="H32" s="211">
        <v>2</v>
      </c>
      <c r="I32" s="211">
        <v>3</v>
      </c>
      <c r="J32" s="213">
        <v>0</v>
      </c>
      <c r="K32" s="201">
        <v>158200</v>
      </c>
      <c r="L32" s="202">
        <v>0</v>
      </c>
      <c r="M32" s="202">
        <v>0</v>
      </c>
      <c r="N32" s="69">
        <v>0</v>
      </c>
      <c r="O32" s="214">
        <f>O33+O34</f>
        <v>0</v>
      </c>
      <c r="P32" s="214">
        <f>P33+P34</f>
        <v>102000</v>
      </c>
      <c r="Q32" s="214">
        <f>Q33+Q34</f>
        <v>103000</v>
      </c>
      <c r="R32" s="214">
        <f>R33+R34</f>
        <v>107100</v>
      </c>
    </row>
    <row r="33" spans="1:18" s="71" customFormat="1" ht="12" customHeight="1" x14ac:dyDescent="0.2">
      <c r="A33" s="179"/>
      <c r="B33" s="204"/>
      <c r="C33" s="78"/>
      <c r="D33" s="215"/>
      <c r="E33" s="210"/>
      <c r="F33" s="79" t="s">
        <v>162</v>
      </c>
      <c r="G33" s="212">
        <v>5720051180</v>
      </c>
      <c r="H33" s="211">
        <v>2</v>
      </c>
      <c r="I33" s="211">
        <v>3</v>
      </c>
      <c r="J33" s="213">
        <v>120</v>
      </c>
      <c r="K33" s="201">
        <v>144400</v>
      </c>
      <c r="L33" s="202">
        <v>0</v>
      </c>
      <c r="M33" s="202">
        <v>0</v>
      </c>
      <c r="N33" s="69">
        <v>0</v>
      </c>
      <c r="O33" s="216">
        <f>'Приложение 8'!X40</f>
        <v>0</v>
      </c>
      <c r="P33" s="216">
        <f>'Приложение 8'!Y40</f>
        <v>100000</v>
      </c>
      <c r="Q33" s="216">
        <f>'Приложение 8'!Z40</f>
        <v>101000</v>
      </c>
      <c r="R33" s="216">
        <f>'Приложение 8'!AA40</f>
        <v>105000</v>
      </c>
    </row>
    <row r="34" spans="1:18" s="71" customFormat="1" ht="25.5" customHeight="1" x14ac:dyDescent="0.2">
      <c r="A34" s="179"/>
      <c r="B34" s="204"/>
      <c r="C34" s="78"/>
      <c r="D34" s="215"/>
      <c r="E34" s="210"/>
      <c r="F34" s="79" t="s">
        <v>167</v>
      </c>
      <c r="G34" s="212">
        <v>5720051180</v>
      </c>
      <c r="H34" s="211">
        <v>2</v>
      </c>
      <c r="I34" s="211">
        <v>3</v>
      </c>
      <c r="J34" s="213">
        <v>240</v>
      </c>
      <c r="K34" s="201">
        <v>13800</v>
      </c>
      <c r="L34" s="202">
        <v>0</v>
      </c>
      <c r="M34" s="202">
        <v>0</v>
      </c>
      <c r="N34" s="69">
        <v>0</v>
      </c>
      <c r="O34" s="216">
        <f>'Приложение 8'!X43</f>
        <v>0</v>
      </c>
      <c r="P34" s="216">
        <f>'Приложение 8'!Y43</f>
        <v>2000</v>
      </c>
      <c r="Q34" s="216">
        <f>'Приложение 8'!Z43</f>
        <v>2000</v>
      </c>
      <c r="R34" s="216">
        <f>'Приложение 8'!AA43</f>
        <v>2100</v>
      </c>
    </row>
    <row r="35" spans="1:18" s="71" customFormat="1" ht="30" customHeight="1" x14ac:dyDescent="0.2">
      <c r="A35" s="179"/>
      <c r="B35" s="297" t="s">
        <v>178</v>
      </c>
      <c r="C35" s="297"/>
      <c r="D35" s="297"/>
      <c r="E35" s="297"/>
      <c r="F35" s="297"/>
      <c r="G35" s="199">
        <v>0</v>
      </c>
      <c r="H35" s="198">
        <v>3</v>
      </c>
      <c r="I35" s="198">
        <v>0</v>
      </c>
      <c r="J35" s="200">
        <v>0</v>
      </c>
      <c r="K35" s="201">
        <v>101200</v>
      </c>
      <c r="L35" s="202">
        <v>0</v>
      </c>
      <c r="M35" s="202">
        <v>0</v>
      </c>
      <c r="N35" s="69">
        <v>0</v>
      </c>
      <c r="O35" s="203">
        <f t="shared" ref="O35:P39" si="6">O36</f>
        <v>0</v>
      </c>
      <c r="P35" s="203">
        <f t="shared" si="6"/>
        <v>80000</v>
      </c>
      <c r="Q35" s="203">
        <f t="shared" ref="Q35:R38" si="7">Q36</f>
        <v>80000</v>
      </c>
      <c r="R35" s="203">
        <f t="shared" si="7"/>
        <v>80000</v>
      </c>
    </row>
    <row r="36" spans="1:18" s="71" customFormat="1" ht="14.25" customHeight="1" x14ac:dyDescent="0.2">
      <c r="A36" s="179"/>
      <c r="B36" s="197"/>
      <c r="C36" s="298" t="s">
        <v>179</v>
      </c>
      <c r="D36" s="298"/>
      <c r="E36" s="298"/>
      <c r="F36" s="298"/>
      <c r="G36" s="199">
        <v>0</v>
      </c>
      <c r="H36" s="198">
        <v>3</v>
      </c>
      <c r="I36" s="198">
        <v>10</v>
      </c>
      <c r="J36" s="200">
        <v>0</v>
      </c>
      <c r="K36" s="201">
        <v>60000</v>
      </c>
      <c r="L36" s="202">
        <v>0</v>
      </c>
      <c r="M36" s="202">
        <v>0</v>
      </c>
      <c r="N36" s="69">
        <v>0</v>
      </c>
      <c r="O36" s="203">
        <f t="shared" si="6"/>
        <v>0</v>
      </c>
      <c r="P36" s="203">
        <f t="shared" si="6"/>
        <v>80000</v>
      </c>
      <c r="Q36" s="203">
        <f t="shared" si="7"/>
        <v>80000</v>
      </c>
      <c r="R36" s="203">
        <f t="shared" si="7"/>
        <v>80000</v>
      </c>
    </row>
    <row r="37" spans="1:18" s="181" customFormat="1" ht="39.75" customHeight="1" x14ac:dyDescent="0.2">
      <c r="A37" s="180"/>
      <c r="B37" s="204"/>
      <c r="C37" s="77"/>
      <c r="D37" s="299" t="s">
        <v>199</v>
      </c>
      <c r="E37" s="300"/>
      <c r="F37" s="301"/>
      <c r="G37" s="219">
        <v>5700000000</v>
      </c>
      <c r="H37" s="218">
        <v>3</v>
      </c>
      <c r="I37" s="218">
        <v>10</v>
      </c>
      <c r="J37" s="220">
        <v>0</v>
      </c>
      <c r="K37" s="193">
        <v>738500</v>
      </c>
      <c r="L37" s="194">
        <v>0</v>
      </c>
      <c r="M37" s="194">
        <v>0</v>
      </c>
      <c r="N37" s="195">
        <v>0</v>
      </c>
      <c r="O37" s="222">
        <f t="shared" si="6"/>
        <v>0</v>
      </c>
      <c r="P37" s="222">
        <f t="shared" si="6"/>
        <v>80000</v>
      </c>
      <c r="Q37" s="222">
        <f t="shared" si="7"/>
        <v>80000</v>
      </c>
      <c r="R37" s="222">
        <f t="shared" si="7"/>
        <v>80000</v>
      </c>
    </row>
    <row r="38" spans="1:18" s="71" customFormat="1" ht="26.25" customHeight="1" x14ac:dyDescent="0.2">
      <c r="A38" s="179"/>
      <c r="B38" s="204"/>
      <c r="C38" s="77"/>
      <c r="D38" s="296" t="s">
        <v>180</v>
      </c>
      <c r="E38" s="296"/>
      <c r="F38" s="296"/>
      <c r="G38" s="212">
        <v>5730000000</v>
      </c>
      <c r="H38" s="211">
        <v>3</v>
      </c>
      <c r="I38" s="211">
        <v>10</v>
      </c>
      <c r="J38" s="213">
        <v>0</v>
      </c>
      <c r="K38" s="201">
        <v>60000</v>
      </c>
      <c r="L38" s="202">
        <v>0</v>
      </c>
      <c r="M38" s="202">
        <v>0</v>
      </c>
      <c r="N38" s="69">
        <v>0</v>
      </c>
      <c r="O38" s="214">
        <f t="shared" si="6"/>
        <v>0</v>
      </c>
      <c r="P38" s="214">
        <f t="shared" si="6"/>
        <v>80000</v>
      </c>
      <c r="Q38" s="214">
        <f t="shared" si="7"/>
        <v>80000</v>
      </c>
      <c r="R38" s="214">
        <f t="shared" si="7"/>
        <v>80000</v>
      </c>
    </row>
    <row r="39" spans="1:18" s="71" customFormat="1" ht="26.25" customHeight="1" x14ac:dyDescent="0.2">
      <c r="A39" s="179"/>
      <c r="B39" s="204"/>
      <c r="C39" s="78"/>
      <c r="D39" s="215"/>
      <c r="E39" s="210"/>
      <c r="F39" s="79" t="s">
        <v>181</v>
      </c>
      <c r="G39" s="212">
        <v>5730095020</v>
      </c>
      <c r="H39" s="211">
        <v>3</v>
      </c>
      <c r="I39" s="211">
        <v>10</v>
      </c>
      <c r="J39" s="213">
        <v>0</v>
      </c>
      <c r="K39" s="201">
        <v>60000</v>
      </c>
      <c r="L39" s="202">
        <v>0</v>
      </c>
      <c r="M39" s="202">
        <v>0</v>
      </c>
      <c r="N39" s="69">
        <v>0</v>
      </c>
      <c r="O39" s="214">
        <f t="shared" si="6"/>
        <v>0</v>
      </c>
      <c r="P39" s="214">
        <f t="shared" si="6"/>
        <v>80000</v>
      </c>
      <c r="Q39" s="214">
        <f>Q40</f>
        <v>80000</v>
      </c>
      <c r="R39" s="214">
        <f>R40</f>
        <v>80000</v>
      </c>
    </row>
    <row r="40" spans="1:18" s="71" customFormat="1" ht="30.75" customHeight="1" x14ac:dyDescent="0.2">
      <c r="A40" s="179"/>
      <c r="B40" s="204"/>
      <c r="C40" s="78"/>
      <c r="D40" s="215"/>
      <c r="E40" s="210"/>
      <c r="F40" s="79" t="s">
        <v>167</v>
      </c>
      <c r="G40" s="212">
        <v>5730095020</v>
      </c>
      <c r="H40" s="211">
        <v>3</v>
      </c>
      <c r="I40" s="211">
        <v>10</v>
      </c>
      <c r="J40" s="213">
        <v>240</v>
      </c>
      <c r="K40" s="201">
        <v>60000</v>
      </c>
      <c r="L40" s="202">
        <v>0</v>
      </c>
      <c r="M40" s="202">
        <v>0</v>
      </c>
      <c r="N40" s="69">
        <v>0</v>
      </c>
      <c r="O40" s="216">
        <f>'Приложение 8'!X50</f>
        <v>0</v>
      </c>
      <c r="P40" s="216">
        <f>'Приложение 8'!Y50</f>
        <v>80000</v>
      </c>
      <c r="Q40" s="216">
        <f>'Приложение 8'!Z50</f>
        <v>80000</v>
      </c>
      <c r="R40" s="216">
        <f>'Приложение 8'!AA50</f>
        <v>80000</v>
      </c>
    </row>
    <row r="41" spans="1:18" s="71" customFormat="1" ht="17.25" customHeight="1" x14ac:dyDescent="0.2">
      <c r="A41" s="179"/>
      <c r="B41" s="302" t="s">
        <v>182</v>
      </c>
      <c r="C41" s="303"/>
      <c r="D41" s="303"/>
      <c r="E41" s="303"/>
      <c r="F41" s="304"/>
      <c r="G41" s="199">
        <v>0</v>
      </c>
      <c r="H41" s="198">
        <v>4</v>
      </c>
      <c r="I41" s="198">
        <v>0</v>
      </c>
      <c r="J41" s="200">
        <v>0</v>
      </c>
      <c r="K41" s="246"/>
      <c r="L41" s="247"/>
      <c r="M41" s="247"/>
      <c r="N41" s="76"/>
      <c r="O41" s="203">
        <f t="shared" ref="O41:P45" si="8">O42</f>
        <v>681116.63</v>
      </c>
      <c r="P41" s="203">
        <f t="shared" si="8"/>
        <v>1339116.6299999999</v>
      </c>
      <c r="Q41" s="203">
        <f t="shared" ref="Q41:R44" si="9">Q42</f>
        <v>680000</v>
      </c>
      <c r="R41" s="203">
        <f t="shared" si="9"/>
        <v>707000</v>
      </c>
    </row>
    <row r="42" spans="1:18" s="71" customFormat="1" ht="14.25" customHeight="1" x14ac:dyDescent="0.2">
      <c r="A42" s="179"/>
      <c r="B42" s="197"/>
      <c r="C42" s="298" t="s">
        <v>200</v>
      </c>
      <c r="D42" s="298"/>
      <c r="E42" s="298"/>
      <c r="F42" s="298"/>
      <c r="G42" s="199">
        <v>0</v>
      </c>
      <c r="H42" s="198">
        <v>4</v>
      </c>
      <c r="I42" s="198">
        <v>9</v>
      </c>
      <c r="J42" s="200">
        <v>0</v>
      </c>
      <c r="K42" s="201">
        <v>60000</v>
      </c>
      <c r="L42" s="202">
        <v>0</v>
      </c>
      <c r="M42" s="202">
        <v>0</v>
      </c>
      <c r="N42" s="69">
        <v>0</v>
      </c>
      <c r="O42" s="203">
        <f t="shared" si="8"/>
        <v>681116.63</v>
      </c>
      <c r="P42" s="203">
        <f t="shared" si="8"/>
        <v>1339116.6299999999</v>
      </c>
      <c r="Q42" s="203">
        <f t="shared" si="9"/>
        <v>680000</v>
      </c>
      <c r="R42" s="203">
        <f t="shared" si="9"/>
        <v>707000</v>
      </c>
    </row>
    <row r="43" spans="1:18" s="181" customFormat="1" ht="39.75" customHeight="1" x14ac:dyDescent="0.2">
      <c r="A43" s="180"/>
      <c r="B43" s="204"/>
      <c r="C43" s="77"/>
      <c r="D43" s="299" t="s">
        <v>199</v>
      </c>
      <c r="E43" s="300"/>
      <c r="F43" s="301"/>
      <c r="G43" s="219">
        <v>5700000000</v>
      </c>
      <c r="H43" s="218">
        <v>4</v>
      </c>
      <c r="I43" s="218">
        <v>9</v>
      </c>
      <c r="J43" s="220">
        <v>0</v>
      </c>
      <c r="K43" s="193">
        <v>738500</v>
      </c>
      <c r="L43" s="194">
        <v>0</v>
      </c>
      <c r="M43" s="194">
        <v>0</v>
      </c>
      <c r="N43" s="195">
        <v>0</v>
      </c>
      <c r="O43" s="222">
        <f t="shared" si="8"/>
        <v>681116.63</v>
      </c>
      <c r="P43" s="222">
        <f t="shared" si="8"/>
        <v>1339116.6299999999</v>
      </c>
      <c r="Q43" s="222">
        <f t="shared" si="9"/>
        <v>680000</v>
      </c>
      <c r="R43" s="222">
        <f t="shared" si="9"/>
        <v>707000</v>
      </c>
    </row>
    <row r="44" spans="1:18" s="71" customFormat="1" ht="24.75" customHeight="1" x14ac:dyDescent="0.2">
      <c r="A44" s="179"/>
      <c r="B44" s="204"/>
      <c r="C44" s="77"/>
      <c r="D44" s="296" t="s">
        <v>184</v>
      </c>
      <c r="E44" s="296"/>
      <c r="F44" s="296"/>
      <c r="G44" s="212">
        <v>5740000000</v>
      </c>
      <c r="H44" s="211">
        <v>4</v>
      </c>
      <c r="I44" s="211">
        <v>9</v>
      </c>
      <c r="J44" s="213">
        <v>0</v>
      </c>
      <c r="K44" s="201">
        <v>60000</v>
      </c>
      <c r="L44" s="202">
        <v>0</v>
      </c>
      <c r="M44" s="202">
        <v>0</v>
      </c>
      <c r="N44" s="69">
        <v>0</v>
      </c>
      <c r="O44" s="214">
        <f t="shared" si="8"/>
        <v>681116.63</v>
      </c>
      <c r="P44" s="214">
        <f t="shared" si="8"/>
        <v>1339116.6299999999</v>
      </c>
      <c r="Q44" s="214">
        <f t="shared" si="9"/>
        <v>680000</v>
      </c>
      <c r="R44" s="214">
        <f t="shared" si="9"/>
        <v>707000</v>
      </c>
    </row>
    <row r="45" spans="1:18" s="71" customFormat="1" ht="26.25" customHeight="1" x14ac:dyDescent="0.2">
      <c r="A45" s="179"/>
      <c r="B45" s="204"/>
      <c r="C45" s="78"/>
      <c r="D45" s="210"/>
      <c r="E45" s="296" t="s">
        <v>185</v>
      </c>
      <c r="F45" s="296"/>
      <c r="G45" s="212">
        <v>5740095280</v>
      </c>
      <c r="H45" s="211">
        <v>4</v>
      </c>
      <c r="I45" s="211">
        <v>9</v>
      </c>
      <c r="J45" s="213">
        <v>0</v>
      </c>
      <c r="K45" s="201">
        <v>60000</v>
      </c>
      <c r="L45" s="202">
        <v>0</v>
      </c>
      <c r="M45" s="202">
        <v>0</v>
      </c>
      <c r="N45" s="69">
        <v>0</v>
      </c>
      <c r="O45" s="214">
        <f t="shared" si="8"/>
        <v>681116.63</v>
      </c>
      <c r="P45" s="214">
        <f t="shared" si="8"/>
        <v>1339116.6299999999</v>
      </c>
      <c r="Q45" s="214">
        <f>Q46</f>
        <v>680000</v>
      </c>
      <c r="R45" s="214">
        <f>R46</f>
        <v>707000</v>
      </c>
    </row>
    <row r="46" spans="1:18" s="71" customFormat="1" ht="26.25" customHeight="1" x14ac:dyDescent="0.2">
      <c r="A46" s="179"/>
      <c r="B46" s="204"/>
      <c r="C46" s="78"/>
      <c r="D46" s="215"/>
      <c r="E46" s="210"/>
      <c r="F46" s="79" t="s">
        <v>167</v>
      </c>
      <c r="G46" s="212">
        <v>5740095280</v>
      </c>
      <c r="H46" s="211">
        <v>4</v>
      </c>
      <c r="I46" s="211">
        <v>9</v>
      </c>
      <c r="J46" s="213">
        <v>240</v>
      </c>
      <c r="K46" s="201">
        <v>60000</v>
      </c>
      <c r="L46" s="202">
        <v>0</v>
      </c>
      <c r="M46" s="202">
        <v>0</v>
      </c>
      <c r="N46" s="69">
        <v>0</v>
      </c>
      <c r="O46" s="216">
        <f>'Приложение 8'!X57</f>
        <v>681116.63</v>
      </c>
      <c r="P46" s="216">
        <f>'Приложение 8'!Y57</f>
        <v>1339116.6299999999</v>
      </c>
      <c r="Q46" s="216">
        <f>'Приложение 8'!Z57</f>
        <v>680000</v>
      </c>
      <c r="R46" s="216">
        <f>'Приложение 8'!AA57</f>
        <v>707000</v>
      </c>
    </row>
    <row r="47" spans="1:18" s="71" customFormat="1" ht="15" customHeight="1" x14ac:dyDescent="0.2">
      <c r="A47" s="179"/>
      <c r="B47" s="297" t="s">
        <v>187</v>
      </c>
      <c r="C47" s="297"/>
      <c r="D47" s="297"/>
      <c r="E47" s="297"/>
      <c r="F47" s="297"/>
      <c r="G47" s="199">
        <v>0</v>
      </c>
      <c r="H47" s="198">
        <v>5</v>
      </c>
      <c r="I47" s="198">
        <v>0</v>
      </c>
      <c r="J47" s="200">
        <v>0</v>
      </c>
      <c r="K47" s="201">
        <v>2518700</v>
      </c>
      <c r="L47" s="202">
        <v>0</v>
      </c>
      <c r="M47" s="202">
        <v>0</v>
      </c>
      <c r="N47" s="69">
        <v>0</v>
      </c>
      <c r="O47" s="203">
        <f t="shared" ref="O47:P51" si="10">O48</f>
        <v>0</v>
      </c>
      <c r="P47" s="203">
        <f t="shared" si="10"/>
        <v>50000</v>
      </c>
      <c r="Q47" s="203">
        <f t="shared" ref="Q47:R50" si="11">Q48</f>
        <v>50000</v>
      </c>
      <c r="R47" s="203">
        <f t="shared" si="11"/>
        <v>50000</v>
      </c>
    </row>
    <row r="48" spans="1:18" s="71" customFormat="1" ht="14.25" customHeight="1" x14ac:dyDescent="0.2">
      <c r="A48" s="179"/>
      <c r="B48" s="197"/>
      <c r="C48" s="298" t="s">
        <v>188</v>
      </c>
      <c r="D48" s="298"/>
      <c r="E48" s="298"/>
      <c r="F48" s="298"/>
      <c r="G48" s="199">
        <v>0</v>
      </c>
      <c r="H48" s="198">
        <v>5</v>
      </c>
      <c r="I48" s="198">
        <v>3</v>
      </c>
      <c r="J48" s="200">
        <v>0</v>
      </c>
      <c r="K48" s="201">
        <v>2518700</v>
      </c>
      <c r="L48" s="202">
        <v>0</v>
      </c>
      <c r="M48" s="202">
        <v>0</v>
      </c>
      <c r="N48" s="69">
        <v>0</v>
      </c>
      <c r="O48" s="203">
        <f t="shared" si="10"/>
        <v>0</v>
      </c>
      <c r="P48" s="203">
        <f t="shared" si="10"/>
        <v>50000</v>
      </c>
      <c r="Q48" s="203">
        <f t="shared" si="11"/>
        <v>50000</v>
      </c>
      <c r="R48" s="203">
        <f t="shared" si="11"/>
        <v>50000</v>
      </c>
    </row>
    <row r="49" spans="1:18" s="181" customFormat="1" ht="39.75" customHeight="1" x14ac:dyDescent="0.2">
      <c r="A49" s="180"/>
      <c r="B49" s="204"/>
      <c r="C49" s="77"/>
      <c r="D49" s="299" t="s">
        <v>199</v>
      </c>
      <c r="E49" s="300"/>
      <c r="F49" s="301"/>
      <c r="G49" s="219">
        <v>5700000000</v>
      </c>
      <c r="H49" s="218">
        <v>5</v>
      </c>
      <c r="I49" s="218">
        <v>3</v>
      </c>
      <c r="J49" s="220">
        <v>0</v>
      </c>
      <c r="K49" s="193">
        <v>738500</v>
      </c>
      <c r="L49" s="194">
        <v>0</v>
      </c>
      <c r="M49" s="194">
        <v>0</v>
      </c>
      <c r="N49" s="195">
        <v>0</v>
      </c>
      <c r="O49" s="222">
        <f t="shared" si="10"/>
        <v>0</v>
      </c>
      <c r="P49" s="222">
        <f t="shared" si="10"/>
        <v>50000</v>
      </c>
      <c r="Q49" s="222">
        <f t="shared" si="11"/>
        <v>50000</v>
      </c>
      <c r="R49" s="222">
        <f t="shared" si="11"/>
        <v>50000</v>
      </c>
    </row>
    <row r="50" spans="1:18" s="71" customFormat="1" ht="24.75" customHeight="1" x14ac:dyDescent="0.2">
      <c r="A50" s="179"/>
      <c r="B50" s="204"/>
      <c r="C50" s="77"/>
      <c r="D50" s="296" t="s">
        <v>189</v>
      </c>
      <c r="E50" s="296"/>
      <c r="F50" s="296"/>
      <c r="G50" s="212">
        <v>5750000000</v>
      </c>
      <c r="H50" s="211">
        <v>5</v>
      </c>
      <c r="I50" s="211">
        <v>3</v>
      </c>
      <c r="J50" s="213">
        <v>0</v>
      </c>
      <c r="K50" s="201">
        <v>2518700</v>
      </c>
      <c r="L50" s="202">
        <v>0</v>
      </c>
      <c r="M50" s="202">
        <v>0</v>
      </c>
      <c r="N50" s="69">
        <v>0</v>
      </c>
      <c r="O50" s="214">
        <f t="shared" si="10"/>
        <v>0</v>
      </c>
      <c r="P50" s="214">
        <f t="shared" si="10"/>
        <v>50000</v>
      </c>
      <c r="Q50" s="214">
        <f t="shared" si="11"/>
        <v>50000</v>
      </c>
      <c r="R50" s="214">
        <f t="shared" si="11"/>
        <v>50000</v>
      </c>
    </row>
    <row r="51" spans="1:18" s="71" customFormat="1" ht="24.75" customHeight="1" x14ac:dyDescent="0.2">
      <c r="A51" s="179"/>
      <c r="B51" s="204"/>
      <c r="C51" s="78"/>
      <c r="D51" s="210"/>
      <c r="E51" s="296" t="s">
        <v>190</v>
      </c>
      <c r="F51" s="296"/>
      <c r="G51" s="212">
        <v>5750095310</v>
      </c>
      <c r="H51" s="211">
        <v>5</v>
      </c>
      <c r="I51" s="211">
        <v>3</v>
      </c>
      <c r="J51" s="213">
        <v>0</v>
      </c>
      <c r="K51" s="201">
        <v>2518700</v>
      </c>
      <c r="L51" s="202">
        <v>0</v>
      </c>
      <c r="M51" s="202">
        <v>0</v>
      </c>
      <c r="N51" s="69">
        <v>0</v>
      </c>
      <c r="O51" s="214">
        <f t="shared" si="10"/>
        <v>0</v>
      </c>
      <c r="P51" s="214">
        <f t="shared" si="10"/>
        <v>50000</v>
      </c>
      <c r="Q51" s="214">
        <f>Q52</f>
        <v>50000</v>
      </c>
      <c r="R51" s="214">
        <f>R52</f>
        <v>50000</v>
      </c>
    </row>
    <row r="52" spans="1:18" s="71" customFormat="1" ht="27.75" customHeight="1" x14ac:dyDescent="0.2">
      <c r="A52" s="179"/>
      <c r="B52" s="204"/>
      <c r="C52" s="78"/>
      <c r="D52" s="215"/>
      <c r="E52" s="210"/>
      <c r="F52" s="79" t="s">
        <v>167</v>
      </c>
      <c r="G52" s="212">
        <v>5750095310</v>
      </c>
      <c r="H52" s="211">
        <v>5</v>
      </c>
      <c r="I52" s="211">
        <v>3</v>
      </c>
      <c r="J52" s="213">
        <v>240</v>
      </c>
      <c r="K52" s="201">
        <v>2518700</v>
      </c>
      <c r="L52" s="202">
        <v>0</v>
      </c>
      <c r="M52" s="202">
        <v>0</v>
      </c>
      <c r="N52" s="69">
        <v>0</v>
      </c>
      <c r="O52" s="216">
        <f>'Приложение 8'!X65</f>
        <v>0</v>
      </c>
      <c r="P52" s="216">
        <f>'Приложение 8'!Y65</f>
        <v>50000</v>
      </c>
      <c r="Q52" s="216">
        <f>'Приложение 8'!Z65</f>
        <v>50000</v>
      </c>
      <c r="R52" s="216">
        <f>'Приложение 8'!AA65</f>
        <v>50000</v>
      </c>
    </row>
    <row r="53" spans="1:18" s="71" customFormat="1" ht="21" customHeight="1" x14ac:dyDescent="0.2">
      <c r="A53" s="179"/>
      <c r="B53" s="297" t="s">
        <v>191</v>
      </c>
      <c r="C53" s="297"/>
      <c r="D53" s="297"/>
      <c r="E53" s="297"/>
      <c r="F53" s="297"/>
      <c r="G53" s="199">
        <v>0</v>
      </c>
      <c r="H53" s="198">
        <v>8</v>
      </c>
      <c r="I53" s="198">
        <v>0</v>
      </c>
      <c r="J53" s="200">
        <v>0</v>
      </c>
      <c r="K53" s="201">
        <v>6434050</v>
      </c>
      <c r="L53" s="202">
        <v>0</v>
      </c>
      <c r="M53" s="202">
        <v>0</v>
      </c>
      <c r="N53" s="69">
        <v>0</v>
      </c>
      <c r="O53" s="217">
        <f t="shared" ref="O53:R55" si="12">O54</f>
        <v>193600</v>
      </c>
      <c r="P53" s="217">
        <f t="shared" si="12"/>
        <v>2072000</v>
      </c>
      <c r="Q53" s="203">
        <f t="shared" si="12"/>
        <v>1833500</v>
      </c>
      <c r="R53" s="203">
        <f t="shared" si="12"/>
        <v>1857600</v>
      </c>
    </row>
    <row r="54" spans="1:18" s="71" customFormat="1" ht="14.25" customHeight="1" x14ac:dyDescent="0.2">
      <c r="A54" s="179"/>
      <c r="B54" s="197"/>
      <c r="C54" s="298" t="s">
        <v>192</v>
      </c>
      <c r="D54" s="298"/>
      <c r="E54" s="298"/>
      <c r="F54" s="298"/>
      <c r="G54" s="199">
        <v>0</v>
      </c>
      <c r="H54" s="198">
        <v>8</v>
      </c>
      <c r="I54" s="198">
        <v>1</v>
      </c>
      <c r="J54" s="200">
        <v>0</v>
      </c>
      <c r="K54" s="201">
        <v>6434050</v>
      </c>
      <c r="L54" s="202">
        <v>0</v>
      </c>
      <c r="M54" s="202">
        <v>0</v>
      </c>
      <c r="N54" s="69">
        <v>0</v>
      </c>
      <c r="O54" s="217">
        <f t="shared" si="12"/>
        <v>193600</v>
      </c>
      <c r="P54" s="217">
        <f t="shared" si="12"/>
        <v>2072000</v>
      </c>
      <c r="Q54" s="203">
        <f t="shared" si="12"/>
        <v>1833500</v>
      </c>
      <c r="R54" s="203">
        <f t="shared" si="12"/>
        <v>1857600</v>
      </c>
    </row>
    <row r="55" spans="1:18" s="181" customFormat="1" ht="36" customHeight="1" x14ac:dyDescent="0.2">
      <c r="A55" s="180"/>
      <c r="B55" s="204"/>
      <c r="C55" s="77"/>
      <c r="D55" s="299" t="s">
        <v>199</v>
      </c>
      <c r="E55" s="300"/>
      <c r="F55" s="301"/>
      <c r="G55" s="219">
        <v>5700000000</v>
      </c>
      <c r="H55" s="218">
        <v>8</v>
      </c>
      <c r="I55" s="218">
        <v>1</v>
      </c>
      <c r="J55" s="220">
        <v>0</v>
      </c>
      <c r="K55" s="193">
        <v>738500</v>
      </c>
      <c r="L55" s="194">
        <v>0</v>
      </c>
      <c r="M55" s="194">
        <v>0</v>
      </c>
      <c r="N55" s="195">
        <v>0</v>
      </c>
      <c r="O55" s="221">
        <f t="shared" si="12"/>
        <v>193600</v>
      </c>
      <c r="P55" s="221">
        <f t="shared" si="12"/>
        <v>2072000</v>
      </c>
      <c r="Q55" s="222">
        <f t="shared" si="12"/>
        <v>1833500</v>
      </c>
      <c r="R55" s="222">
        <f t="shared" si="12"/>
        <v>1857600</v>
      </c>
    </row>
    <row r="56" spans="1:18" s="71" customFormat="1" ht="30" customHeight="1" x14ac:dyDescent="0.2">
      <c r="A56" s="179"/>
      <c r="B56" s="204"/>
      <c r="C56" s="77"/>
      <c r="D56" s="296" t="s">
        <v>193</v>
      </c>
      <c r="E56" s="296"/>
      <c r="F56" s="296"/>
      <c r="G56" s="212">
        <v>5760000000</v>
      </c>
      <c r="H56" s="211">
        <v>8</v>
      </c>
      <c r="I56" s="211">
        <v>1</v>
      </c>
      <c r="J56" s="213">
        <v>0</v>
      </c>
      <c r="K56" s="201">
        <v>6434050</v>
      </c>
      <c r="L56" s="202">
        <v>0</v>
      </c>
      <c r="M56" s="202">
        <v>0</v>
      </c>
      <c r="N56" s="69">
        <v>0</v>
      </c>
      <c r="O56" s="223">
        <f>O59+O57</f>
        <v>193600</v>
      </c>
      <c r="P56" s="223">
        <f>P59+P57</f>
        <v>2072000</v>
      </c>
      <c r="Q56" s="214">
        <f>Q59+Q57</f>
        <v>1833500</v>
      </c>
      <c r="R56" s="214">
        <f>R59+R57</f>
        <v>1857600</v>
      </c>
    </row>
    <row r="57" spans="1:18" s="71" customFormat="1" ht="38.25" customHeight="1" x14ac:dyDescent="0.2">
      <c r="A57" s="179"/>
      <c r="B57" s="204"/>
      <c r="C57" s="78"/>
      <c r="D57" s="215"/>
      <c r="E57" s="210"/>
      <c r="F57" s="79" t="s">
        <v>201</v>
      </c>
      <c r="G57" s="212">
        <v>5760075080</v>
      </c>
      <c r="H57" s="211">
        <v>8</v>
      </c>
      <c r="I57" s="211">
        <v>1</v>
      </c>
      <c r="J57" s="213">
        <v>0</v>
      </c>
      <c r="K57" s="201">
        <v>5655700</v>
      </c>
      <c r="L57" s="202">
        <v>0</v>
      </c>
      <c r="M57" s="202">
        <v>0</v>
      </c>
      <c r="N57" s="69">
        <v>0</v>
      </c>
      <c r="O57" s="223">
        <f>O58</f>
        <v>0</v>
      </c>
      <c r="P57" s="223">
        <f>P58</f>
        <v>1550800</v>
      </c>
      <c r="Q57" s="223">
        <f>Q58</f>
        <v>1550800</v>
      </c>
      <c r="R57" s="223">
        <f>R58</f>
        <v>1550800</v>
      </c>
    </row>
    <row r="58" spans="1:18" s="71" customFormat="1" ht="15.75" customHeight="1" x14ac:dyDescent="0.2">
      <c r="A58" s="179"/>
      <c r="B58" s="204"/>
      <c r="C58" s="78"/>
      <c r="D58" s="210"/>
      <c r="E58" s="296" t="s">
        <v>169</v>
      </c>
      <c r="F58" s="296"/>
      <c r="G58" s="212">
        <v>5760075080</v>
      </c>
      <c r="H58" s="211">
        <v>8</v>
      </c>
      <c r="I58" s="211">
        <v>1</v>
      </c>
      <c r="J58" s="213">
        <v>540</v>
      </c>
      <c r="K58" s="201">
        <v>6334050</v>
      </c>
      <c r="L58" s="202">
        <v>0</v>
      </c>
      <c r="M58" s="202">
        <v>0</v>
      </c>
      <c r="N58" s="69">
        <v>0</v>
      </c>
      <c r="O58" s="245">
        <f>'Приложение 8'!X71</f>
        <v>0</v>
      </c>
      <c r="P58" s="245">
        <f>'Приложение 8'!Y71</f>
        <v>1550800</v>
      </c>
      <c r="Q58" s="245">
        <f>'Приложение 8'!Z71</f>
        <v>1550800</v>
      </c>
      <c r="R58" s="245">
        <f>'Приложение 8'!AA71</f>
        <v>1550800</v>
      </c>
    </row>
    <row r="59" spans="1:18" s="71" customFormat="1" ht="33.75" customHeight="1" x14ac:dyDescent="0.2">
      <c r="A59" s="179"/>
      <c r="B59" s="204"/>
      <c r="C59" s="78"/>
      <c r="D59" s="215"/>
      <c r="E59" s="210"/>
      <c r="F59" s="79" t="s">
        <v>194</v>
      </c>
      <c r="G59" s="212">
        <v>5760095220</v>
      </c>
      <c r="H59" s="211">
        <v>8</v>
      </c>
      <c r="I59" s="211">
        <v>1</v>
      </c>
      <c r="J59" s="213">
        <v>0</v>
      </c>
      <c r="K59" s="201">
        <v>678350</v>
      </c>
      <c r="L59" s="202">
        <v>0</v>
      </c>
      <c r="M59" s="202">
        <v>0</v>
      </c>
      <c r="N59" s="69">
        <v>0</v>
      </c>
      <c r="O59" s="223">
        <f>O60</f>
        <v>193600</v>
      </c>
      <c r="P59" s="223">
        <f>P60</f>
        <v>521200</v>
      </c>
      <c r="Q59" s="223">
        <f>Q60</f>
        <v>282700</v>
      </c>
      <c r="R59" s="223">
        <f>R60</f>
        <v>306800</v>
      </c>
    </row>
    <row r="60" spans="1:18" s="71" customFormat="1" ht="25.5" customHeight="1" x14ac:dyDescent="0.2">
      <c r="A60" s="179"/>
      <c r="B60" s="204"/>
      <c r="C60" s="78"/>
      <c r="D60" s="210"/>
      <c r="E60" s="296" t="s">
        <v>167</v>
      </c>
      <c r="F60" s="296"/>
      <c r="G60" s="212">
        <v>5760095220</v>
      </c>
      <c r="H60" s="211">
        <v>8</v>
      </c>
      <c r="I60" s="211">
        <v>1</v>
      </c>
      <c r="J60" s="213">
        <v>240</v>
      </c>
      <c r="K60" s="201">
        <v>6334050</v>
      </c>
      <c r="L60" s="202">
        <v>0</v>
      </c>
      <c r="M60" s="202">
        <v>0</v>
      </c>
      <c r="N60" s="69">
        <v>0</v>
      </c>
      <c r="O60" s="245">
        <f>'Приложение 8'!X74</f>
        <v>193600</v>
      </c>
      <c r="P60" s="245">
        <f>'Приложение 8'!Y74</f>
        <v>521200</v>
      </c>
      <c r="Q60" s="245">
        <f>'Приложение 8'!Z74</f>
        <v>282700</v>
      </c>
      <c r="R60" s="245">
        <f>'Приложение 8'!AA74</f>
        <v>306800</v>
      </c>
    </row>
    <row r="61" spans="1:18" s="71" customFormat="1" ht="18.75" customHeight="1" x14ac:dyDescent="0.2">
      <c r="A61" s="136"/>
      <c r="B61" s="248" t="s">
        <v>204</v>
      </c>
      <c r="C61" s="248"/>
      <c r="D61" s="249"/>
      <c r="E61" s="248"/>
      <c r="F61" s="248"/>
      <c r="G61" s="250"/>
      <c r="H61" s="248"/>
      <c r="I61" s="248"/>
      <c r="J61" s="251"/>
      <c r="K61" s="75">
        <v>15370900</v>
      </c>
      <c r="L61" s="75">
        <v>0</v>
      </c>
      <c r="M61" s="75">
        <v>0</v>
      </c>
      <c r="N61" s="75">
        <v>0</v>
      </c>
      <c r="O61" s="217">
        <f>O10+O28+O35+O41+O47+O53</f>
        <v>1075772.3900000001</v>
      </c>
      <c r="P61" s="217">
        <f>P10+P28+P35+P41+P47+P53</f>
        <v>6169272.3899999997</v>
      </c>
      <c r="Q61" s="203">
        <f>Q10+Q28+Q35+Q41+Q47+Q53</f>
        <v>4943500</v>
      </c>
      <c r="R61" s="203">
        <f>R10+R28+R35+R41+R47+R53</f>
        <v>4998700</v>
      </c>
    </row>
    <row r="63" spans="1:18" x14ac:dyDescent="0.2">
      <c r="O63" s="149"/>
      <c r="P63" s="149"/>
      <c r="Q63" s="149"/>
      <c r="R63" s="149"/>
    </row>
  </sheetData>
  <mergeCells count="38">
    <mergeCell ref="A6:R6"/>
    <mergeCell ref="B10:F10"/>
    <mergeCell ref="C11:F11"/>
    <mergeCell ref="D12:F12"/>
    <mergeCell ref="D13:F13"/>
    <mergeCell ref="E14:F14"/>
    <mergeCell ref="C16:F16"/>
    <mergeCell ref="D17:F17"/>
    <mergeCell ref="D18:F18"/>
    <mergeCell ref="E19:F19"/>
    <mergeCell ref="D23:F23"/>
    <mergeCell ref="E24:F24"/>
    <mergeCell ref="E25:F25"/>
    <mergeCell ref="B28:F28"/>
    <mergeCell ref="C29:F29"/>
    <mergeCell ref="D30:F30"/>
    <mergeCell ref="D31:F31"/>
    <mergeCell ref="E32:F32"/>
    <mergeCell ref="B35:F35"/>
    <mergeCell ref="C36:F36"/>
    <mergeCell ref="D37:F37"/>
    <mergeCell ref="D38:F38"/>
    <mergeCell ref="B41:F41"/>
    <mergeCell ref="C42:F42"/>
    <mergeCell ref="D43:F43"/>
    <mergeCell ref="D44:F44"/>
    <mergeCell ref="E45:F45"/>
    <mergeCell ref="B47:F47"/>
    <mergeCell ref="C48:F48"/>
    <mergeCell ref="D49:F49"/>
    <mergeCell ref="E60:F60"/>
    <mergeCell ref="E58:F58"/>
    <mergeCell ref="D50:F50"/>
    <mergeCell ref="E51:F51"/>
    <mergeCell ref="B53:F53"/>
    <mergeCell ref="C54:F54"/>
    <mergeCell ref="D55:F55"/>
    <mergeCell ref="D56:F56"/>
  </mergeCells>
  <pageMargins left="0.70866141732283472" right="0.33" top="0.48" bottom="0.44" header="0.31496062992125984" footer="0.31496062992125984"/>
  <pageSetup paperSize="9" scale="75" fitToHeight="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0"/>
  <sheetViews>
    <sheetView topLeftCell="G1" zoomScale="90" zoomScaleNormal="90" workbookViewId="0">
      <selection activeCell="N5" sqref="N5"/>
    </sheetView>
  </sheetViews>
  <sheetFormatPr defaultRowHeight="15" x14ac:dyDescent="0.25"/>
  <cols>
    <col min="1" max="6" width="1" style="110" hidden="1" customWidth="1"/>
    <col min="7" max="8" width="1" style="110" customWidth="1"/>
    <col min="9" max="9" width="90" style="110" customWidth="1"/>
    <col min="10" max="10" width="6.33203125" style="110" bestFit="1" customWidth="1"/>
    <col min="11" max="11" width="0" style="110" hidden="1" customWidth="1"/>
    <col min="12" max="12" width="4" style="110" bestFit="1" customWidth="1"/>
    <col min="13" max="13" width="4.6640625" style="110" bestFit="1" customWidth="1"/>
    <col min="14" max="14" width="16.1640625" style="123" customWidth="1"/>
    <col min="15" max="15" width="5.1640625" style="123" bestFit="1" customWidth="1"/>
    <col min="16" max="23" width="0" style="110" hidden="1" customWidth="1"/>
    <col min="24" max="27" width="15.33203125" style="110" bestFit="1" customWidth="1"/>
    <col min="28" max="16384" width="9.33203125" style="110"/>
  </cols>
  <sheetData>
    <row r="1" spans="1:27" x14ac:dyDescent="0.25">
      <c r="N1" s="111" t="s">
        <v>197</v>
      </c>
      <c r="O1" s="110"/>
    </row>
    <row r="2" spans="1:27" x14ac:dyDescent="0.25">
      <c r="N2" s="111" t="s">
        <v>25</v>
      </c>
      <c r="O2" s="110"/>
    </row>
    <row r="3" spans="1:27" x14ac:dyDescent="0.25">
      <c r="N3" s="111" t="s">
        <v>198</v>
      </c>
      <c r="O3" s="110"/>
    </row>
    <row r="4" spans="1:27" x14ac:dyDescent="0.25">
      <c r="N4" s="112" t="s">
        <v>230</v>
      </c>
      <c r="O4" s="110"/>
    </row>
    <row r="5" spans="1:27" x14ac:dyDescent="0.25">
      <c r="A5" s="113"/>
      <c r="B5" s="113"/>
      <c r="C5" s="113"/>
      <c r="D5" s="113"/>
      <c r="E5" s="113"/>
      <c r="F5" s="113"/>
      <c r="G5" s="113"/>
      <c r="H5" s="113"/>
      <c r="I5" s="114"/>
      <c r="J5" s="115"/>
      <c r="K5" s="115"/>
      <c r="L5" s="115"/>
      <c r="M5" s="115"/>
      <c r="N5" s="116"/>
      <c r="O5" s="116"/>
      <c r="P5" s="115"/>
      <c r="Q5" s="114"/>
      <c r="R5" s="115"/>
      <c r="S5" s="113"/>
      <c r="T5" s="113"/>
      <c r="U5" s="113"/>
      <c r="V5" s="113"/>
      <c r="W5" s="113"/>
      <c r="X5" s="113"/>
      <c r="Y5" s="113"/>
    </row>
    <row r="6" spans="1:27" x14ac:dyDescent="0.25">
      <c r="A6" s="337" t="s">
        <v>147</v>
      </c>
      <c r="B6" s="337"/>
      <c r="C6" s="337"/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7"/>
      <c r="W6" s="337"/>
      <c r="X6" s="337"/>
      <c r="Y6" s="337"/>
      <c r="Z6" s="338"/>
      <c r="AA6" s="338"/>
    </row>
    <row r="7" spans="1:27" x14ac:dyDescent="0.25">
      <c r="A7" s="337"/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113"/>
    </row>
    <row r="8" spans="1:27" ht="18" customHeight="1" x14ac:dyDescent="0.25">
      <c r="N8" s="110"/>
      <c r="O8" s="110"/>
      <c r="Z8" s="113"/>
    </row>
    <row r="9" spans="1:27" ht="36.75" customHeight="1" x14ac:dyDescent="0.25">
      <c r="A9" s="322" t="s">
        <v>139</v>
      </c>
      <c r="B9" s="322"/>
      <c r="C9" s="322"/>
      <c r="D9" s="322"/>
      <c r="E9" s="322"/>
      <c r="F9" s="322"/>
      <c r="G9" s="322"/>
      <c r="H9" s="322"/>
      <c r="I9" s="322"/>
      <c r="J9" s="117" t="s">
        <v>148</v>
      </c>
      <c r="K9" s="117" t="s">
        <v>149</v>
      </c>
      <c r="L9" s="117" t="s">
        <v>132</v>
      </c>
      <c r="M9" s="117" t="s">
        <v>133</v>
      </c>
      <c r="N9" s="117" t="s">
        <v>150</v>
      </c>
      <c r="O9" s="117" t="s">
        <v>151</v>
      </c>
      <c r="P9" s="117" t="s">
        <v>152</v>
      </c>
      <c r="Q9" s="117" t="s">
        <v>153</v>
      </c>
      <c r="R9" s="117" t="s">
        <v>142</v>
      </c>
      <c r="S9" s="117" t="s">
        <v>143</v>
      </c>
      <c r="T9" s="117" t="s">
        <v>144</v>
      </c>
      <c r="U9" s="117" t="s">
        <v>145</v>
      </c>
      <c r="V9" s="117" t="s">
        <v>146</v>
      </c>
      <c r="W9" s="117"/>
      <c r="X9" s="117" t="s">
        <v>228</v>
      </c>
      <c r="Y9" s="117">
        <v>2021</v>
      </c>
      <c r="Z9" s="118">
        <v>2022</v>
      </c>
      <c r="AA9" s="119">
        <v>2023</v>
      </c>
    </row>
    <row r="10" spans="1:27" x14ac:dyDescent="0.25">
      <c r="A10" s="339" t="s">
        <v>154</v>
      </c>
      <c r="B10" s="339"/>
      <c r="C10" s="339"/>
      <c r="D10" s="339"/>
      <c r="E10" s="339"/>
      <c r="F10" s="339"/>
      <c r="G10" s="339"/>
      <c r="H10" s="339"/>
      <c r="I10" s="339"/>
      <c r="J10" s="80">
        <v>126</v>
      </c>
      <c r="K10" s="81">
        <v>0</v>
      </c>
      <c r="L10" s="82">
        <v>0</v>
      </c>
      <c r="M10" s="82">
        <v>0</v>
      </c>
      <c r="N10" s="83" t="s">
        <v>155</v>
      </c>
      <c r="O10" s="84">
        <v>0</v>
      </c>
      <c r="P10" s="85"/>
      <c r="Q10" s="86">
        <v>0</v>
      </c>
      <c r="R10" s="336"/>
      <c r="S10" s="336"/>
      <c r="T10" s="336"/>
      <c r="U10" s="336"/>
      <c r="V10" s="88">
        <v>0</v>
      </c>
      <c r="W10" s="88">
        <v>0</v>
      </c>
      <c r="X10" s="120">
        <f>X12+X19++X30+X35+X45+X52+X60+X67</f>
        <v>1075772.3900000001</v>
      </c>
      <c r="Y10" s="120">
        <f>Y12+Y19++Y30+Y35+Y45+Y52+Y60+Y67</f>
        <v>6169272.3899999997</v>
      </c>
      <c r="Z10" s="89">
        <f>Z12+Z19++Z30+Z35+Z45+Z52+Z60+Z67</f>
        <v>4943500</v>
      </c>
      <c r="AA10" s="89">
        <f>AA12+AA19++AA30+AA35+AA45+AA52+AA60+AA67</f>
        <v>4998700</v>
      </c>
    </row>
    <row r="11" spans="1:27" x14ac:dyDescent="0.25">
      <c r="A11" s="339" t="s">
        <v>156</v>
      </c>
      <c r="B11" s="339"/>
      <c r="C11" s="339"/>
      <c r="D11" s="339"/>
      <c r="E11" s="339"/>
      <c r="F11" s="339"/>
      <c r="G11" s="339"/>
      <c r="H11" s="339"/>
      <c r="I11" s="339"/>
      <c r="J11" s="80">
        <v>126</v>
      </c>
      <c r="K11" s="81">
        <v>100</v>
      </c>
      <c r="L11" s="82">
        <v>1</v>
      </c>
      <c r="M11" s="82">
        <v>0</v>
      </c>
      <c r="N11" s="83" t="s">
        <v>155</v>
      </c>
      <c r="O11" s="84">
        <v>0</v>
      </c>
      <c r="P11" s="85"/>
      <c r="Q11" s="86">
        <v>0</v>
      </c>
      <c r="R11" s="336"/>
      <c r="S11" s="336"/>
      <c r="T11" s="336"/>
      <c r="U11" s="336"/>
      <c r="V11" s="88">
        <v>0</v>
      </c>
      <c r="W11" s="88">
        <v>0</v>
      </c>
      <c r="X11" s="120">
        <f>X14+X19+X30</f>
        <v>201055.76</v>
      </c>
      <c r="Y11" s="120">
        <f>Y14+Y19+Y30</f>
        <v>2526155.7599999998</v>
      </c>
      <c r="Z11" s="120">
        <f>Z14+Z19+Z30</f>
        <v>2197000</v>
      </c>
      <c r="AA11" s="120">
        <f>AA14+AA19+AA30</f>
        <v>2197000</v>
      </c>
    </row>
    <row r="12" spans="1:27" ht="34.5" customHeight="1" x14ac:dyDescent="0.25">
      <c r="A12" s="124"/>
      <c r="B12" s="96"/>
      <c r="C12" s="345" t="s">
        <v>157</v>
      </c>
      <c r="D12" s="346"/>
      <c r="E12" s="346"/>
      <c r="F12" s="346"/>
      <c r="G12" s="346"/>
      <c r="H12" s="346"/>
      <c r="I12" s="347"/>
      <c r="J12" s="80">
        <v>126</v>
      </c>
      <c r="K12" s="81">
        <v>102</v>
      </c>
      <c r="L12" s="82">
        <v>1</v>
      </c>
      <c r="M12" s="82">
        <v>2</v>
      </c>
      <c r="N12" s="83" t="s">
        <v>155</v>
      </c>
      <c r="O12" s="84">
        <v>0</v>
      </c>
      <c r="P12" s="85"/>
      <c r="Q12" s="86">
        <v>0</v>
      </c>
      <c r="R12" s="336"/>
      <c r="S12" s="336"/>
      <c r="T12" s="336"/>
      <c r="U12" s="336"/>
      <c r="V12" s="88">
        <v>0</v>
      </c>
      <c r="W12" s="88">
        <v>0</v>
      </c>
      <c r="X12" s="89">
        <f t="shared" ref="X12:AA15" si="0">X13</f>
        <v>0</v>
      </c>
      <c r="Y12" s="89">
        <f t="shared" si="0"/>
        <v>651800</v>
      </c>
      <c r="Z12" s="89">
        <f t="shared" si="0"/>
        <v>651800</v>
      </c>
      <c r="AA12" s="89">
        <f t="shared" si="0"/>
        <v>651800</v>
      </c>
    </row>
    <row r="13" spans="1:27" ht="47.25" customHeight="1" x14ac:dyDescent="0.25">
      <c r="A13" s="327" t="s">
        <v>199</v>
      </c>
      <c r="B13" s="327"/>
      <c r="C13" s="327"/>
      <c r="D13" s="327"/>
      <c r="E13" s="327"/>
      <c r="F13" s="327"/>
      <c r="G13" s="327"/>
      <c r="H13" s="327"/>
      <c r="I13" s="327"/>
      <c r="J13" s="85">
        <v>126</v>
      </c>
      <c r="K13" s="81">
        <v>0</v>
      </c>
      <c r="L13" s="91">
        <v>1</v>
      </c>
      <c r="M13" s="91">
        <v>2</v>
      </c>
      <c r="N13" s="92" t="s">
        <v>158</v>
      </c>
      <c r="O13" s="93">
        <v>0</v>
      </c>
      <c r="P13" s="85"/>
      <c r="Q13" s="86">
        <v>0</v>
      </c>
      <c r="R13" s="325"/>
      <c r="S13" s="325"/>
      <c r="T13" s="325"/>
      <c r="U13" s="325"/>
      <c r="V13" s="88">
        <v>0</v>
      </c>
      <c r="W13" s="88">
        <v>0</v>
      </c>
      <c r="X13" s="94">
        <f t="shared" si="0"/>
        <v>0</v>
      </c>
      <c r="Y13" s="94">
        <f t="shared" si="0"/>
        <v>651800</v>
      </c>
      <c r="Z13" s="94">
        <f t="shared" si="0"/>
        <v>651800</v>
      </c>
      <c r="AA13" s="94">
        <f t="shared" si="0"/>
        <v>651800</v>
      </c>
    </row>
    <row r="14" spans="1:27" ht="31.5" customHeight="1" x14ac:dyDescent="0.25">
      <c r="A14" s="125"/>
      <c r="B14" s="126"/>
      <c r="C14" s="342" t="s">
        <v>159</v>
      </c>
      <c r="D14" s="343"/>
      <c r="E14" s="343"/>
      <c r="F14" s="343"/>
      <c r="G14" s="343"/>
      <c r="H14" s="343"/>
      <c r="I14" s="344"/>
      <c r="J14" s="85">
        <v>126</v>
      </c>
      <c r="K14" s="81">
        <v>102</v>
      </c>
      <c r="L14" s="91">
        <v>1</v>
      </c>
      <c r="M14" s="91">
        <v>2</v>
      </c>
      <c r="N14" s="92" t="s">
        <v>160</v>
      </c>
      <c r="O14" s="93">
        <v>0</v>
      </c>
      <c r="P14" s="85"/>
      <c r="Q14" s="86">
        <v>0</v>
      </c>
      <c r="R14" s="325"/>
      <c r="S14" s="325"/>
      <c r="T14" s="325"/>
      <c r="U14" s="325"/>
      <c r="V14" s="88">
        <v>0</v>
      </c>
      <c r="W14" s="88">
        <v>0</v>
      </c>
      <c r="X14" s="94">
        <f t="shared" si="0"/>
        <v>0</v>
      </c>
      <c r="Y14" s="94">
        <f t="shared" si="0"/>
        <v>651800</v>
      </c>
      <c r="Z14" s="94">
        <f t="shared" si="0"/>
        <v>651800</v>
      </c>
      <c r="AA14" s="94">
        <f t="shared" si="0"/>
        <v>651800</v>
      </c>
    </row>
    <row r="15" spans="1:27" ht="15" customHeight="1" x14ac:dyDescent="0.25">
      <c r="A15" s="124"/>
      <c r="B15" s="96"/>
      <c r="C15" s="90"/>
      <c r="D15" s="95"/>
      <c r="E15" s="342" t="s">
        <v>161</v>
      </c>
      <c r="F15" s="343"/>
      <c r="G15" s="343"/>
      <c r="H15" s="343"/>
      <c r="I15" s="344"/>
      <c r="J15" s="85">
        <v>126</v>
      </c>
      <c r="K15" s="81">
        <v>102</v>
      </c>
      <c r="L15" s="91">
        <v>1</v>
      </c>
      <c r="M15" s="91">
        <v>2</v>
      </c>
      <c r="N15" s="97">
        <v>5710010010</v>
      </c>
      <c r="O15" s="93">
        <v>0</v>
      </c>
      <c r="P15" s="85"/>
      <c r="Q15" s="86">
        <v>0</v>
      </c>
      <c r="R15" s="325"/>
      <c r="S15" s="325"/>
      <c r="T15" s="325"/>
      <c r="U15" s="325"/>
      <c r="V15" s="88">
        <v>0</v>
      </c>
      <c r="W15" s="88">
        <v>0</v>
      </c>
      <c r="X15" s="94">
        <f t="shared" si="0"/>
        <v>0</v>
      </c>
      <c r="Y15" s="94">
        <f t="shared" si="0"/>
        <v>651800</v>
      </c>
      <c r="Z15" s="94">
        <f t="shared" si="0"/>
        <v>651800</v>
      </c>
      <c r="AA15" s="94">
        <f t="shared" si="0"/>
        <v>651800</v>
      </c>
    </row>
    <row r="16" spans="1:27" ht="15" customHeight="1" x14ac:dyDescent="0.25">
      <c r="A16" s="124"/>
      <c r="B16" s="96"/>
      <c r="C16" s="90"/>
      <c r="D16" s="95"/>
      <c r="E16" s="95"/>
      <c r="F16" s="342" t="s">
        <v>162</v>
      </c>
      <c r="G16" s="343"/>
      <c r="H16" s="343"/>
      <c r="I16" s="344"/>
      <c r="J16" s="85">
        <v>126</v>
      </c>
      <c r="K16" s="81">
        <v>102</v>
      </c>
      <c r="L16" s="91">
        <v>1</v>
      </c>
      <c r="M16" s="91">
        <v>2</v>
      </c>
      <c r="N16" s="97">
        <v>5710010010</v>
      </c>
      <c r="O16" s="93">
        <v>120</v>
      </c>
      <c r="P16" s="85"/>
      <c r="Q16" s="86">
        <v>10000</v>
      </c>
      <c r="R16" s="325"/>
      <c r="S16" s="325"/>
      <c r="T16" s="325"/>
      <c r="U16" s="325"/>
      <c r="V16" s="88">
        <v>0</v>
      </c>
      <c r="W16" s="88">
        <v>0</v>
      </c>
      <c r="X16" s="94">
        <f>X17+X18</f>
        <v>0</v>
      </c>
      <c r="Y16" s="94">
        <f>Y17+Y18</f>
        <v>651800</v>
      </c>
      <c r="Z16" s="94">
        <f>Z17+Z18</f>
        <v>651800</v>
      </c>
      <c r="AA16" s="94">
        <f>AA17+AA18</f>
        <v>651800</v>
      </c>
    </row>
    <row r="17" spans="1:27" ht="15" customHeight="1" x14ac:dyDescent="0.25">
      <c r="A17" s="124"/>
      <c r="B17" s="96"/>
      <c r="C17" s="90"/>
      <c r="D17" s="95"/>
      <c r="E17" s="95"/>
      <c r="F17" s="95"/>
      <c r="G17" s="95"/>
      <c r="H17" s="95"/>
      <c r="I17" s="95" t="s">
        <v>163</v>
      </c>
      <c r="J17" s="85">
        <v>126</v>
      </c>
      <c r="K17" s="81"/>
      <c r="L17" s="91">
        <v>1</v>
      </c>
      <c r="M17" s="91">
        <v>2</v>
      </c>
      <c r="N17" s="97">
        <v>5710010010</v>
      </c>
      <c r="O17" s="93">
        <v>121</v>
      </c>
      <c r="P17" s="85"/>
      <c r="Q17" s="86"/>
      <c r="R17" s="88"/>
      <c r="S17" s="88"/>
      <c r="T17" s="88"/>
      <c r="U17" s="88"/>
      <c r="V17" s="88"/>
      <c r="W17" s="88"/>
      <c r="X17" s="98">
        <v>0</v>
      </c>
      <c r="Y17" s="98">
        <v>500600</v>
      </c>
      <c r="Z17" s="98">
        <v>500600</v>
      </c>
      <c r="AA17" s="98">
        <v>500600</v>
      </c>
    </row>
    <row r="18" spans="1:27" ht="35.25" customHeight="1" x14ac:dyDescent="0.25">
      <c r="A18" s="124"/>
      <c r="B18" s="96"/>
      <c r="C18" s="90"/>
      <c r="D18" s="95"/>
      <c r="E18" s="95"/>
      <c r="F18" s="95"/>
      <c r="G18" s="95"/>
      <c r="H18" s="95"/>
      <c r="I18" s="95" t="s">
        <v>164</v>
      </c>
      <c r="J18" s="85">
        <v>126</v>
      </c>
      <c r="K18" s="81"/>
      <c r="L18" s="91">
        <v>1</v>
      </c>
      <c r="M18" s="91">
        <v>2</v>
      </c>
      <c r="N18" s="97">
        <v>5710010010</v>
      </c>
      <c r="O18" s="93">
        <v>129</v>
      </c>
      <c r="P18" s="85"/>
      <c r="Q18" s="86"/>
      <c r="R18" s="88"/>
      <c r="S18" s="88"/>
      <c r="T18" s="88"/>
      <c r="U18" s="88"/>
      <c r="V18" s="88"/>
      <c r="W18" s="88"/>
      <c r="X18" s="98">
        <v>0</v>
      </c>
      <c r="Y18" s="98">
        <v>151200</v>
      </c>
      <c r="Z18" s="98">
        <v>151200</v>
      </c>
      <c r="AA18" s="98">
        <v>151200</v>
      </c>
    </row>
    <row r="19" spans="1:27" ht="51.75" customHeight="1" x14ac:dyDescent="0.25">
      <c r="A19" s="103"/>
      <c r="B19" s="99"/>
      <c r="C19" s="345" t="s">
        <v>165</v>
      </c>
      <c r="D19" s="346"/>
      <c r="E19" s="346"/>
      <c r="F19" s="346"/>
      <c r="G19" s="346"/>
      <c r="H19" s="346"/>
      <c r="I19" s="347"/>
      <c r="J19" s="80">
        <v>126</v>
      </c>
      <c r="K19" s="81">
        <v>104</v>
      </c>
      <c r="L19" s="82">
        <v>1</v>
      </c>
      <c r="M19" s="82">
        <v>4</v>
      </c>
      <c r="N19" s="83" t="s">
        <v>155</v>
      </c>
      <c r="O19" s="84">
        <v>0</v>
      </c>
      <c r="P19" s="85"/>
      <c r="Q19" s="86">
        <v>0</v>
      </c>
      <c r="R19" s="336"/>
      <c r="S19" s="336"/>
      <c r="T19" s="336"/>
      <c r="U19" s="336"/>
      <c r="V19" s="88">
        <v>0</v>
      </c>
      <c r="W19" s="88">
        <v>0</v>
      </c>
      <c r="X19" s="120">
        <f>X21</f>
        <v>201055.76</v>
      </c>
      <c r="Y19" s="120">
        <f>Y21</f>
        <v>1852355.76</v>
      </c>
      <c r="Z19" s="89">
        <f>Z21</f>
        <v>1523200</v>
      </c>
      <c r="AA19" s="89">
        <f>AA21</f>
        <v>1523200</v>
      </c>
    </row>
    <row r="20" spans="1:27" ht="48" customHeight="1" x14ac:dyDescent="0.25">
      <c r="A20" s="327" t="s">
        <v>199</v>
      </c>
      <c r="B20" s="327"/>
      <c r="C20" s="327"/>
      <c r="D20" s="327"/>
      <c r="E20" s="327"/>
      <c r="F20" s="327"/>
      <c r="G20" s="327"/>
      <c r="H20" s="327"/>
      <c r="I20" s="327"/>
      <c r="J20" s="85">
        <v>126</v>
      </c>
      <c r="K20" s="81">
        <v>0</v>
      </c>
      <c r="L20" s="91">
        <v>1</v>
      </c>
      <c r="M20" s="91">
        <v>4</v>
      </c>
      <c r="N20" s="92" t="s">
        <v>158</v>
      </c>
      <c r="O20" s="93">
        <v>0</v>
      </c>
      <c r="P20" s="85"/>
      <c r="Q20" s="86">
        <v>0</v>
      </c>
      <c r="R20" s="325"/>
      <c r="S20" s="325"/>
      <c r="T20" s="325"/>
      <c r="U20" s="325"/>
      <c r="V20" s="88">
        <v>0</v>
      </c>
      <c r="W20" s="88">
        <v>0</v>
      </c>
      <c r="X20" s="121">
        <f>X19</f>
        <v>201055.76</v>
      </c>
      <c r="Y20" s="121">
        <f>Y19</f>
        <v>1852355.76</v>
      </c>
      <c r="Z20" s="94">
        <f>Z19</f>
        <v>1523200</v>
      </c>
      <c r="AA20" s="94">
        <f>AA19</f>
        <v>1523200</v>
      </c>
    </row>
    <row r="21" spans="1:27" ht="30" customHeight="1" x14ac:dyDescent="0.25">
      <c r="A21" s="125"/>
      <c r="B21" s="126"/>
      <c r="C21" s="342" t="s">
        <v>159</v>
      </c>
      <c r="D21" s="343"/>
      <c r="E21" s="343"/>
      <c r="F21" s="343"/>
      <c r="G21" s="343"/>
      <c r="H21" s="343"/>
      <c r="I21" s="344"/>
      <c r="J21" s="85">
        <v>126</v>
      </c>
      <c r="K21" s="81">
        <v>102</v>
      </c>
      <c r="L21" s="91">
        <v>1</v>
      </c>
      <c r="M21" s="91">
        <v>4</v>
      </c>
      <c r="N21" s="92" t="s">
        <v>160</v>
      </c>
      <c r="O21" s="93">
        <v>0</v>
      </c>
      <c r="P21" s="85"/>
      <c r="Q21" s="86">
        <v>0</v>
      </c>
      <c r="R21" s="325"/>
      <c r="S21" s="325"/>
      <c r="T21" s="325"/>
      <c r="U21" s="325"/>
      <c r="V21" s="88">
        <v>0</v>
      </c>
      <c r="W21" s="88">
        <v>0</v>
      </c>
      <c r="X21" s="121">
        <f>X22</f>
        <v>201055.76</v>
      </c>
      <c r="Y21" s="121">
        <f>Y22</f>
        <v>1852355.76</v>
      </c>
      <c r="Z21" s="94">
        <f>Z22</f>
        <v>1523200</v>
      </c>
      <c r="AA21" s="94">
        <f>AA22</f>
        <v>1523200</v>
      </c>
    </row>
    <row r="22" spans="1:27" ht="15" customHeight="1" x14ac:dyDescent="0.25">
      <c r="A22" s="103"/>
      <c r="B22" s="99"/>
      <c r="C22" s="90"/>
      <c r="D22" s="95"/>
      <c r="E22" s="342" t="s">
        <v>166</v>
      </c>
      <c r="F22" s="343"/>
      <c r="G22" s="343"/>
      <c r="H22" s="343"/>
      <c r="I22" s="344"/>
      <c r="J22" s="85">
        <v>126</v>
      </c>
      <c r="K22" s="81">
        <v>104</v>
      </c>
      <c r="L22" s="91">
        <v>1</v>
      </c>
      <c r="M22" s="91">
        <v>4</v>
      </c>
      <c r="N22" s="97">
        <v>5710010020</v>
      </c>
      <c r="O22" s="93">
        <v>0</v>
      </c>
      <c r="P22" s="85"/>
      <c r="Q22" s="86">
        <v>0</v>
      </c>
      <c r="R22" s="325"/>
      <c r="S22" s="325"/>
      <c r="T22" s="325"/>
      <c r="U22" s="325"/>
      <c r="V22" s="88">
        <v>0</v>
      </c>
      <c r="W22" s="88">
        <v>0</v>
      </c>
      <c r="X22" s="121">
        <f>X23+X26+X29</f>
        <v>201055.76</v>
      </c>
      <c r="Y22" s="121">
        <f>Y23+Y26+Y29</f>
        <v>1852355.76</v>
      </c>
      <c r="Z22" s="121">
        <f>Z23+Z26+Z29</f>
        <v>1523200</v>
      </c>
      <c r="AA22" s="121">
        <f>AA23+AA26+AA29</f>
        <v>1523200</v>
      </c>
    </row>
    <row r="23" spans="1:27" x14ac:dyDescent="0.25">
      <c r="A23" s="103"/>
      <c r="B23" s="99"/>
      <c r="C23" s="90"/>
      <c r="D23" s="95"/>
      <c r="E23" s="95"/>
      <c r="F23" s="323" t="s">
        <v>162</v>
      </c>
      <c r="G23" s="323"/>
      <c r="H23" s="323"/>
      <c r="I23" s="323"/>
      <c r="J23" s="85">
        <v>126</v>
      </c>
      <c r="K23" s="81">
        <v>104</v>
      </c>
      <c r="L23" s="91">
        <v>1</v>
      </c>
      <c r="M23" s="91">
        <v>4</v>
      </c>
      <c r="N23" s="97">
        <v>5710010020</v>
      </c>
      <c r="O23" s="93">
        <v>120</v>
      </c>
      <c r="P23" s="85"/>
      <c r="Q23" s="86">
        <v>10000</v>
      </c>
      <c r="R23" s="325"/>
      <c r="S23" s="325"/>
      <c r="T23" s="325"/>
      <c r="U23" s="325"/>
      <c r="V23" s="88">
        <v>0</v>
      </c>
      <c r="W23" s="88">
        <v>0</v>
      </c>
      <c r="X23" s="94">
        <f>X24+X25</f>
        <v>0</v>
      </c>
      <c r="Y23" s="94">
        <f>Y24+Y25</f>
        <v>1425800</v>
      </c>
      <c r="Z23" s="94">
        <f>Z24+Z25</f>
        <v>1425800</v>
      </c>
      <c r="AA23" s="94">
        <f>AA24+AA25</f>
        <v>1425800</v>
      </c>
    </row>
    <row r="24" spans="1:27" x14ac:dyDescent="0.25">
      <c r="A24" s="103"/>
      <c r="B24" s="99"/>
      <c r="C24" s="90"/>
      <c r="D24" s="95"/>
      <c r="E24" s="95"/>
      <c r="F24" s="95"/>
      <c r="G24" s="95"/>
      <c r="H24" s="95"/>
      <c r="I24" s="95" t="s">
        <v>163</v>
      </c>
      <c r="J24" s="85">
        <v>126</v>
      </c>
      <c r="K24" s="81"/>
      <c r="L24" s="91">
        <v>1</v>
      </c>
      <c r="M24" s="91">
        <v>4</v>
      </c>
      <c r="N24" s="97">
        <v>5710010020</v>
      </c>
      <c r="O24" s="93">
        <v>121</v>
      </c>
      <c r="P24" s="85"/>
      <c r="Q24" s="86"/>
      <c r="R24" s="88"/>
      <c r="S24" s="88"/>
      <c r="T24" s="88"/>
      <c r="U24" s="88"/>
      <c r="V24" s="88"/>
      <c r="W24" s="88"/>
      <c r="X24" s="98">
        <v>0</v>
      </c>
      <c r="Y24" s="98">
        <v>1095000</v>
      </c>
      <c r="Z24" s="98">
        <v>1095000</v>
      </c>
      <c r="AA24" s="98">
        <v>1095000</v>
      </c>
    </row>
    <row r="25" spans="1:27" ht="39" customHeight="1" x14ac:dyDescent="0.25">
      <c r="A25" s="103"/>
      <c r="B25" s="99"/>
      <c r="C25" s="90"/>
      <c r="D25" s="95"/>
      <c r="E25" s="95"/>
      <c r="F25" s="95"/>
      <c r="G25" s="95"/>
      <c r="H25" s="95"/>
      <c r="I25" s="95" t="s">
        <v>164</v>
      </c>
      <c r="J25" s="85">
        <v>126</v>
      </c>
      <c r="K25" s="81"/>
      <c r="L25" s="91">
        <v>1</v>
      </c>
      <c r="M25" s="91">
        <v>4</v>
      </c>
      <c r="N25" s="97">
        <v>5710010020</v>
      </c>
      <c r="O25" s="93">
        <v>129</v>
      </c>
      <c r="P25" s="85"/>
      <c r="Q25" s="86"/>
      <c r="R25" s="88"/>
      <c r="S25" s="88"/>
      <c r="T25" s="88"/>
      <c r="U25" s="88"/>
      <c r="V25" s="88"/>
      <c r="W25" s="88"/>
      <c r="X25" s="98">
        <v>0</v>
      </c>
      <c r="Y25" s="98">
        <v>330800</v>
      </c>
      <c r="Z25" s="98">
        <v>330800</v>
      </c>
      <c r="AA25" s="98">
        <v>330800</v>
      </c>
    </row>
    <row r="26" spans="1:27" ht="30.75" customHeight="1" x14ac:dyDescent="0.25">
      <c r="A26" s="103"/>
      <c r="B26" s="99"/>
      <c r="C26" s="90"/>
      <c r="D26" s="95"/>
      <c r="E26" s="95"/>
      <c r="F26" s="95"/>
      <c r="G26" s="95"/>
      <c r="H26" s="95"/>
      <c r="I26" s="95" t="s">
        <v>167</v>
      </c>
      <c r="J26" s="85">
        <v>126</v>
      </c>
      <c r="K26" s="81"/>
      <c r="L26" s="91">
        <v>1</v>
      </c>
      <c r="M26" s="91">
        <v>4</v>
      </c>
      <c r="N26" s="97">
        <v>5710010020</v>
      </c>
      <c r="O26" s="93">
        <v>240</v>
      </c>
      <c r="P26" s="85"/>
      <c r="Q26" s="86"/>
      <c r="R26" s="88"/>
      <c r="S26" s="88"/>
      <c r="T26" s="88"/>
      <c r="U26" s="88"/>
      <c r="V26" s="88"/>
      <c r="W26" s="88"/>
      <c r="X26" s="121">
        <f>X28+X27</f>
        <v>201014.76</v>
      </c>
      <c r="Y26" s="121">
        <f>Y28+Y27</f>
        <v>398114.76</v>
      </c>
      <c r="Z26" s="121">
        <f>Z28+Z27</f>
        <v>70000</v>
      </c>
      <c r="AA26" s="121">
        <f>AA28+AA27</f>
        <v>70000</v>
      </c>
    </row>
    <row r="27" spans="1:27" x14ac:dyDescent="0.25">
      <c r="A27" s="103"/>
      <c r="B27" s="99"/>
      <c r="C27" s="90"/>
      <c r="D27" s="95"/>
      <c r="E27" s="95"/>
      <c r="F27" s="323" t="s">
        <v>168</v>
      </c>
      <c r="G27" s="323"/>
      <c r="H27" s="323"/>
      <c r="I27" s="323"/>
      <c r="J27" s="85">
        <v>126</v>
      </c>
      <c r="K27" s="81">
        <v>104</v>
      </c>
      <c r="L27" s="91">
        <v>1</v>
      </c>
      <c r="M27" s="91">
        <v>4</v>
      </c>
      <c r="N27" s="97">
        <v>5710010020</v>
      </c>
      <c r="O27" s="93">
        <v>244</v>
      </c>
      <c r="P27" s="85"/>
      <c r="Q27" s="86">
        <v>10000</v>
      </c>
      <c r="R27" s="325"/>
      <c r="S27" s="325"/>
      <c r="T27" s="325"/>
      <c r="U27" s="325"/>
      <c r="V27" s="88">
        <v>0</v>
      </c>
      <c r="W27" s="88">
        <v>0</v>
      </c>
      <c r="X27" s="122">
        <v>201014.76</v>
      </c>
      <c r="Y27" s="122">
        <f>108600+X27</f>
        <v>309614.76</v>
      </c>
      <c r="Z27" s="98">
        <v>0</v>
      </c>
      <c r="AA27" s="98">
        <v>0</v>
      </c>
    </row>
    <row r="28" spans="1:27" x14ac:dyDescent="0.25">
      <c r="A28" s="103"/>
      <c r="B28" s="99"/>
      <c r="C28" s="90"/>
      <c r="D28" s="95"/>
      <c r="E28" s="95"/>
      <c r="F28" s="323" t="s">
        <v>186</v>
      </c>
      <c r="G28" s="323"/>
      <c r="H28" s="323"/>
      <c r="I28" s="323"/>
      <c r="J28" s="85">
        <v>126</v>
      </c>
      <c r="K28" s="81">
        <v>104</v>
      </c>
      <c r="L28" s="91">
        <v>1</v>
      </c>
      <c r="M28" s="91">
        <v>4</v>
      </c>
      <c r="N28" s="97">
        <v>5710010020</v>
      </c>
      <c r="O28" s="93">
        <v>247</v>
      </c>
      <c r="P28" s="85"/>
      <c r="Q28" s="86">
        <v>10000</v>
      </c>
      <c r="R28" s="325"/>
      <c r="S28" s="325"/>
      <c r="T28" s="325"/>
      <c r="U28" s="325"/>
      <c r="V28" s="88">
        <v>0</v>
      </c>
      <c r="W28" s="88">
        <v>0</v>
      </c>
      <c r="X28" s="122">
        <v>0</v>
      </c>
      <c r="Y28" s="122">
        <v>88500</v>
      </c>
      <c r="Z28" s="98">
        <v>70000</v>
      </c>
      <c r="AA28" s="98">
        <v>70000</v>
      </c>
    </row>
    <row r="29" spans="1:27" x14ac:dyDescent="0.25">
      <c r="A29" s="103"/>
      <c r="B29" s="99"/>
      <c r="C29" s="90"/>
      <c r="D29" s="95"/>
      <c r="E29" s="95"/>
      <c r="F29" s="323" t="s">
        <v>169</v>
      </c>
      <c r="G29" s="323"/>
      <c r="H29" s="323"/>
      <c r="I29" s="323"/>
      <c r="J29" s="85">
        <v>126</v>
      </c>
      <c r="K29" s="81">
        <v>104</v>
      </c>
      <c r="L29" s="91">
        <v>1</v>
      </c>
      <c r="M29" s="91">
        <v>4</v>
      </c>
      <c r="N29" s="97">
        <v>5710010020</v>
      </c>
      <c r="O29" s="93" t="s">
        <v>170</v>
      </c>
      <c r="P29" s="85"/>
      <c r="Q29" s="86">
        <v>10000</v>
      </c>
      <c r="R29" s="325"/>
      <c r="S29" s="325"/>
      <c r="T29" s="325"/>
      <c r="U29" s="325"/>
      <c r="V29" s="88">
        <v>0</v>
      </c>
      <c r="W29" s="88">
        <v>0</v>
      </c>
      <c r="X29" s="98">
        <v>41</v>
      </c>
      <c r="Y29" s="98">
        <f>28400+X29</f>
        <v>28441</v>
      </c>
      <c r="Z29" s="98">
        <v>27400</v>
      </c>
      <c r="AA29" s="98">
        <v>27400</v>
      </c>
    </row>
    <row r="30" spans="1:27" ht="33.75" customHeight="1" x14ac:dyDescent="0.25">
      <c r="A30" s="103"/>
      <c r="B30" s="99"/>
      <c r="C30" s="90"/>
      <c r="D30" s="95"/>
      <c r="E30" s="95"/>
      <c r="F30" s="95"/>
      <c r="G30" s="95"/>
      <c r="H30" s="95"/>
      <c r="I30" s="90" t="s">
        <v>171</v>
      </c>
      <c r="J30" s="80">
        <v>126</v>
      </c>
      <c r="K30" s="81">
        <v>104</v>
      </c>
      <c r="L30" s="82">
        <v>1</v>
      </c>
      <c r="M30" s="82">
        <v>6</v>
      </c>
      <c r="N30" s="83" t="s">
        <v>155</v>
      </c>
      <c r="O30" s="84">
        <v>0</v>
      </c>
      <c r="P30" s="85"/>
      <c r="Q30" s="86"/>
      <c r="R30" s="88"/>
      <c r="S30" s="88"/>
      <c r="T30" s="88"/>
      <c r="U30" s="88"/>
      <c r="V30" s="88"/>
      <c r="W30" s="88"/>
      <c r="X30" s="94">
        <f t="shared" ref="X30:Y33" si="1">X31</f>
        <v>0</v>
      </c>
      <c r="Y30" s="94">
        <f t="shared" si="1"/>
        <v>22000</v>
      </c>
      <c r="Z30" s="94">
        <f t="shared" ref="Z30:AA33" si="2">Z31</f>
        <v>22000</v>
      </c>
      <c r="AA30" s="94">
        <f t="shared" si="2"/>
        <v>22000</v>
      </c>
    </row>
    <row r="31" spans="1:27" ht="54" customHeight="1" x14ac:dyDescent="0.25">
      <c r="A31" s="103"/>
      <c r="B31" s="99"/>
      <c r="C31" s="90"/>
      <c r="D31" s="95"/>
      <c r="E31" s="95"/>
      <c r="F31" s="95"/>
      <c r="G31" s="95"/>
      <c r="H31" s="95"/>
      <c r="I31" s="95" t="s">
        <v>199</v>
      </c>
      <c r="J31" s="85">
        <v>126</v>
      </c>
      <c r="K31" s="81">
        <v>0</v>
      </c>
      <c r="L31" s="91">
        <v>1</v>
      </c>
      <c r="M31" s="91">
        <v>6</v>
      </c>
      <c r="N31" s="92" t="s">
        <v>158</v>
      </c>
      <c r="O31" s="93">
        <v>0</v>
      </c>
      <c r="P31" s="85"/>
      <c r="Q31" s="86"/>
      <c r="R31" s="88"/>
      <c r="S31" s="88"/>
      <c r="T31" s="88"/>
      <c r="U31" s="88"/>
      <c r="V31" s="88"/>
      <c r="W31" s="88"/>
      <c r="X31" s="94">
        <f t="shared" si="1"/>
        <v>0</v>
      </c>
      <c r="Y31" s="94">
        <f t="shared" si="1"/>
        <v>22000</v>
      </c>
      <c r="Z31" s="94">
        <f t="shared" si="2"/>
        <v>22000</v>
      </c>
      <c r="AA31" s="94">
        <f t="shared" si="2"/>
        <v>22000</v>
      </c>
    </row>
    <row r="32" spans="1:27" ht="30.75" customHeight="1" x14ac:dyDescent="0.25">
      <c r="A32" s="103"/>
      <c r="B32" s="99"/>
      <c r="C32" s="90"/>
      <c r="D32" s="95"/>
      <c r="E32" s="95"/>
      <c r="F32" s="95"/>
      <c r="G32" s="95"/>
      <c r="H32" s="95"/>
      <c r="I32" s="95" t="s">
        <v>159</v>
      </c>
      <c r="J32" s="85">
        <v>126</v>
      </c>
      <c r="K32" s="81">
        <v>102</v>
      </c>
      <c r="L32" s="91">
        <v>1</v>
      </c>
      <c r="M32" s="91">
        <v>6</v>
      </c>
      <c r="N32" s="92" t="s">
        <v>160</v>
      </c>
      <c r="O32" s="93">
        <v>0</v>
      </c>
      <c r="P32" s="85"/>
      <c r="Q32" s="86"/>
      <c r="R32" s="88"/>
      <c r="S32" s="88"/>
      <c r="T32" s="88"/>
      <c r="U32" s="88"/>
      <c r="V32" s="88"/>
      <c r="W32" s="88"/>
      <c r="X32" s="94">
        <f t="shared" si="1"/>
        <v>0</v>
      </c>
      <c r="Y32" s="94">
        <f t="shared" si="1"/>
        <v>22000</v>
      </c>
      <c r="Z32" s="94">
        <f t="shared" si="2"/>
        <v>22000</v>
      </c>
      <c r="AA32" s="94">
        <f t="shared" si="2"/>
        <v>22000</v>
      </c>
    </row>
    <row r="33" spans="1:27" ht="35.25" customHeight="1" x14ac:dyDescent="0.25">
      <c r="A33" s="103"/>
      <c r="B33" s="99"/>
      <c r="C33" s="90"/>
      <c r="D33" s="95"/>
      <c r="E33" s="95"/>
      <c r="F33" s="95"/>
      <c r="G33" s="95"/>
      <c r="H33" s="95"/>
      <c r="I33" s="95" t="s">
        <v>172</v>
      </c>
      <c r="J33" s="85">
        <v>126</v>
      </c>
      <c r="K33" s="81">
        <v>104</v>
      </c>
      <c r="L33" s="91">
        <v>1</v>
      </c>
      <c r="M33" s="91">
        <v>6</v>
      </c>
      <c r="N33" s="97">
        <v>5710010080</v>
      </c>
      <c r="O33" s="93">
        <v>0</v>
      </c>
      <c r="P33" s="85"/>
      <c r="Q33" s="86"/>
      <c r="R33" s="88"/>
      <c r="S33" s="88"/>
      <c r="T33" s="88"/>
      <c r="U33" s="88"/>
      <c r="V33" s="88"/>
      <c r="W33" s="88"/>
      <c r="X33" s="94">
        <f t="shared" si="1"/>
        <v>0</v>
      </c>
      <c r="Y33" s="94">
        <f t="shared" si="1"/>
        <v>22000</v>
      </c>
      <c r="Z33" s="94">
        <f t="shared" si="2"/>
        <v>22000</v>
      </c>
      <c r="AA33" s="94">
        <f t="shared" si="2"/>
        <v>22000</v>
      </c>
    </row>
    <row r="34" spans="1:27" x14ac:dyDescent="0.25">
      <c r="A34" s="103"/>
      <c r="B34" s="99"/>
      <c r="C34" s="90"/>
      <c r="D34" s="95"/>
      <c r="E34" s="95"/>
      <c r="F34" s="323" t="s">
        <v>169</v>
      </c>
      <c r="G34" s="323"/>
      <c r="H34" s="323"/>
      <c r="I34" s="323"/>
      <c r="J34" s="85">
        <v>126</v>
      </c>
      <c r="K34" s="81">
        <v>104</v>
      </c>
      <c r="L34" s="91">
        <v>1</v>
      </c>
      <c r="M34" s="91">
        <v>6</v>
      </c>
      <c r="N34" s="97">
        <v>5710010080</v>
      </c>
      <c r="O34" s="93" t="s">
        <v>170</v>
      </c>
      <c r="P34" s="85"/>
      <c r="Q34" s="86">
        <v>10000</v>
      </c>
      <c r="R34" s="325"/>
      <c r="S34" s="325"/>
      <c r="T34" s="325"/>
      <c r="U34" s="325"/>
      <c r="V34" s="88">
        <v>0</v>
      </c>
      <c r="W34" s="88">
        <v>0</v>
      </c>
      <c r="X34" s="98">
        <v>0</v>
      </c>
      <c r="Y34" s="98">
        <v>22000</v>
      </c>
      <c r="Z34" s="98">
        <v>22000</v>
      </c>
      <c r="AA34" s="98">
        <v>22000</v>
      </c>
    </row>
    <row r="35" spans="1:27" x14ac:dyDescent="0.25">
      <c r="A35" s="340" t="s">
        <v>173</v>
      </c>
      <c r="B35" s="340"/>
      <c r="C35" s="340"/>
      <c r="D35" s="340"/>
      <c r="E35" s="340"/>
      <c r="F35" s="340"/>
      <c r="G35" s="340"/>
      <c r="H35" s="340"/>
      <c r="I35" s="340"/>
      <c r="J35" s="80">
        <v>126</v>
      </c>
      <c r="K35" s="81">
        <v>200</v>
      </c>
      <c r="L35" s="82">
        <v>2</v>
      </c>
      <c r="M35" s="82">
        <v>0</v>
      </c>
      <c r="N35" s="83" t="s">
        <v>155</v>
      </c>
      <c r="O35" s="84">
        <v>0</v>
      </c>
      <c r="P35" s="85"/>
      <c r="Q35" s="86">
        <v>0</v>
      </c>
      <c r="R35" s="336"/>
      <c r="S35" s="336"/>
      <c r="T35" s="336"/>
      <c r="U35" s="336"/>
      <c r="V35" s="88">
        <v>0</v>
      </c>
      <c r="W35" s="88">
        <v>0</v>
      </c>
      <c r="X35" s="120">
        <f t="shared" ref="X35:AA38" si="3">X36</f>
        <v>0</v>
      </c>
      <c r="Y35" s="120">
        <f t="shared" si="3"/>
        <v>102000</v>
      </c>
      <c r="Z35" s="120">
        <f t="shared" si="3"/>
        <v>103000</v>
      </c>
      <c r="AA35" s="120">
        <f t="shared" si="3"/>
        <v>107100</v>
      </c>
    </row>
    <row r="36" spans="1:27" x14ac:dyDescent="0.25">
      <c r="A36" s="103"/>
      <c r="B36" s="99"/>
      <c r="C36" s="326" t="s">
        <v>174</v>
      </c>
      <c r="D36" s="326"/>
      <c r="E36" s="326"/>
      <c r="F36" s="326"/>
      <c r="G36" s="326"/>
      <c r="H36" s="326"/>
      <c r="I36" s="326"/>
      <c r="J36" s="80">
        <v>126</v>
      </c>
      <c r="K36" s="81">
        <v>203</v>
      </c>
      <c r="L36" s="82">
        <v>2</v>
      </c>
      <c r="M36" s="82">
        <v>3</v>
      </c>
      <c r="N36" s="83" t="s">
        <v>155</v>
      </c>
      <c r="O36" s="84">
        <v>0</v>
      </c>
      <c r="P36" s="85"/>
      <c r="Q36" s="86">
        <v>0</v>
      </c>
      <c r="R36" s="336"/>
      <c r="S36" s="336"/>
      <c r="T36" s="336"/>
      <c r="U36" s="336"/>
      <c r="V36" s="88">
        <v>0</v>
      </c>
      <c r="W36" s="88">
        <v>0</v>
      </c>
      <c r="X36" s="120">
        <f t="shared" si="3"/>
        <v>0</v>
      </c>
      <c r="Y36" s="120">
        <f t="shared" si="3"/>
        <v>102000</v>
      </c>
      <c r="Z36" s="120">
        <f t="shared" si="3"/>
        <v>103000</v>
      </c>
      <c r="AA36" s="120">
        <f t="shared" si="3"/>
        <v>107100</v>
      </c>
    </row>
    <row r="37" spans="1:27" ht="51" customHeight="1" x14ac:dyDescent="0.25">
      <c r="A37" s="327" t="s">
        <v>199</v>
      </c>
      <c r="B37" s="327"/>
      <c r="C37" s="327"/>
      <c r="D37" s="327"/>
      <c r="E37" s="327"/>
      <c r="F37" s="327"/>
      <c r="G37" s="327"/>
      <c r="H37" s="327"/>
      <c r="I37" s="327"/>
      <c r="J37" s="85">
        <v>126</v>
      </c>
      <c r="K37" s="81">
        <v>0</v>
      </c>
      <c r="L37" s="91">
        <v>2</v>
      </c>
      <c r="M37" s="91">
        <v>3</v>
      </c>
      <c r="N37" s="92" t="s">
        <v>158</v>
      </c>
      <c r="O37" s="93">
        <v>0</v>
      </c>
      <c r="P37" s="85"/>
      <c r="Q37" s="86">
        <v>0</v>
      </c>
      <c r="R37" s="325"/>
      <c r="S37" s="325"/>
      <c r="T37" s="325"/>
      <c r="U37" s="325"/>
      <c r="V37" s="88">
        <v>0</v>
      </c>
      <c r="W37" s="88">
        <v>0</v>
      </c>
      <c r="X37" s="94">
        <f t="shared" si="3"/>
        <v>0</v>
      </c>
      <c r="Y37" s="94">
        <f t="shared" si="3"/>
        <v>102000</v>
      </c>
      <c r="Z37" s="94">
        <f t="shared" si="3"/>
        <v>103000</v>
      </c>
      <c r="AA37" s="94">
        <f t="shared" si="3"/>
        <v>107100</v>
      </c>
    </row>
    <row r="38" spans="1:27" ht="35.25" customHeight="1" x14ac:dyDescent="0.25">
      <c r="A38" s="103"/>
      <c r="B38" s="99"/>
      <c r="C38" s="90"/>
      <c r="D38" s="323" t="s">
        <v>175</v>
      </c>
      <c r="E38" s="323"/>
      <c r="F38" s="323"/>
      <c r="G38" s="323"/>
      <c r="H38" s="323"/>
      <c r="I38" s="323"/>
      <c r="J38" s="85">
        <v>126</v>
      </c>
      <c r="K38" s="81">
        <v>203</v>
      </c>
      <c r="L38" s="91">
        <v>2</v>
      </c>
      <c r="M38" s="91">
        <v>3</v>
      </c>
      <c r="N38" s="97">
        <v>5720000000</v>
      </c>
      <c r="O38" s="93">
        <v>0</v>
      </c>
      <c r="P38" s="85"/>
      <c r="Q38" s="86">
        <v>0</v>
      </c>
      <c r="R38" s="325"/>
      <c r="S38" s="325"/>
      <c r="T38" s="325"/>
      <c r="U38" s="325"/>
      <c r="V38" s="88">
        <v>0</v>
      </c>
      <c r="W38" s="88">
        <v>0</v>
      </c>
      <c r="X38" s="94">
        <f t="shared" si="3"/>
        <v>0</v>
      </c>
      <c r="Y38" s="94">
        <f t="shared" si="3"/>
        <v>102000</v>
      </c>
      <c r="Z38" s="94">
        <f t="shared" si="3"/>
        <v>103000</v>
      </c>
      <c r="AA38" s="94">
        <f t="shared" si="3"/>
        <v>107100</v>
      </c>
    </row>
    <row r="39" spans="1:27" ht="33" customHeight="1" x14ac:dyDescent="0.25">
      <c r="A39" s="103"/>
      <c r="B39" s="99"/>
      <c r="C39" s="90"/>
      <c r="D39" s="95"/>
      <c r="E39" s="323" t="s">
        <v>176</v>
      </c>
      <c r="F39" s="323"/>
      <c r="G39" s="323"/>
      <c r="H39" s="323"/>
      <c r="I39" s="323"/>
      <c r="J39" s="85">
        <v>126</v>
      </c>
      <c r="K39" s="81">
        <v>203</v>
      </c>
      <c r="L39" s="91">
        <v>2</v>
      </c>
      <c r="M39" s="91">
        <v>3</v>
      </c>
      <c r="N39" s="97">
        <v>5720051180</v>
      </c>
      <c r="O39" s="93">
        <v>0</v>
      </c>
      <c r="P39" s="85"/>
      <c r="Q39" s="86">
        <v>0</v>
      </c>
      <c r="R39" s="325"/>
      <c r="S39" s="325"/>
      <c r="T39" s="325"/>
      <c r="U39" s="325"/>
      <c r="V39" s="88">
        <v>0</v>
      </c>
      <c r="W39" s="88">
        <v>0</v>
      </c>
      <c r="X39" s="94">
        <f>X40+X44</f>
        <v>0</v>
      </c>
      <c r="Y39" s="94">
        <f>Y40+Y44</f>
        <v>102000</v>
      </c>
      <c r="Z39" s="94">
        <f>Z40+Z44</f>
        <v>103000</v>
      </c>
      <c r="AA39" s="94">
        <f>AA40+AA44</f>
        <v>107100</v>
      </c>
    </row>
    <row r="40" spans="1:27" x14ac:dyDescent="0.25">
      <c r="A40" s="103"/>
      <c r="B40" s="99"/>
      <c r="C40" s="90"/>
      <c r="D40" s="95"/>
      <c r="E40" s="323" t="s">
        <v>177</v>
      </c>
      <c r="F40" s="323"/>
      <c r="G40" s="323"/>
      <c r="H40" s="323"/>
      <c r="I40" s="323"/>
      <c r="J40" s="85">
        <v>126</v>
      </c>
      <c r="K40" s="81">
        <v>203</v>
      </c>
      <c r="L40" s="91">
        <v>2</v>
      </c>
      <c r="M40" s="91">
        <v>3</v>
      </c>
      <c r="N40" s="97">
        <v>5720051180</v>
      </c>
      <c r="O40" s="93">
        <v>120</v>
      </c>
      <c r="P40" s="85"/>
      <c r="Q40" s="86">
        <v>0</v>
      </c>
      <c r="R40" s="325"/>
      <c r="S40" s="325"/>
      <c r="T40" s="325"/>
      <c r="U40" s="325"/>
      <c r="V40" s="88">
        <v>0</v>
      </c>
      <c r="W40" s="88">
        <v>0</v>
      </c>
      <c r="X40" s="94">
        <f>X41+X42</f>
        <v>0</v>
      </c>
      <c r="Y40" s="94">
        <f>Y41+Y42</f>
        <v>100000</v>
      </c>
      <c r="Z40" s="94">
        <f>Z41+Z42</f>
        <v>101000</v>
      </c>
      <c r="AA40" s="94">
        <f>AA41+AA42</f>
        <v>105000</v>
      </c>
    </row>
    <row r="41" spans="1:27" x14ac:dyDescent="0.25">
      <c r="A41" s="103"/>
      <c r="B41" s="99"/>
      <c r="C41" s="90"/>
      <c r="D41" s="95"/>
      <c r="E41" s="95"/>
      <c r="F41" s="323" t="s">
        <v>163</v>
      </c>
      <c r="G41" s="324"/>
      <c r="H41" s="324"/>
      <c r="I41" s="324"/>
      <c r="J41" s="85">
        <v>126</v>
      </c>
      <c r="K41" s="81"/>
      <c r="L41" s="91">
        <v>2</v>
      </c>
      <c r="M41" s="91">
        <v>3</v>
      </c>
      <c r="N41" s="97">
        <v>5720051180</v>
      </c>
      <c r="O41" s="93">
        <v>121</v>
      </c>
      <c r="P41" s="85"/>
      <c r="Q41" s="86"/>
      <c r="R41" s="88"/>
      <c r="S41" s="88"/>
      <c r="T41" s="88"/>
      <c r="U41" s="88"/>
      <c r="V41" s="88"/>
      <c r="W41" s="88"/>
      <c r="X41" s="98">
        <v>0</v>
      </c>
      <c r="Y41" s="98">
        <v>76800</v>
      </c>
      <c r="Z41" s="98">
        <v>77500</v>
      </c>
      <c r="AA41" s="98">
        <v>80600</v>
      </c>
    </row>
    <row r="42" spans="1:27" ht="39.75" customHeight="1" x14ac:dyDescent="0.25">
      <c r="A42" s="103"/>
      <c r="B42" s="99"/>
      <c r="C42" s="90"/>
      <c r="D42" s="95"/>
      <c r="E42" s="95"/>
      <c r="F42" s="323" t="s">
        <v>164</v>
      </c>
      <c r="G42" s="323"/>
      <c r="H42" s="323"/>
      <c r="I42" s="323"/>
      <c r="J42" s="85">
        <v>126</v>
      </c>
      <c r="K42" s="81">
        <v>203</v>
      </c>
      <c r="L42" s="91">
        <v>2</v>
      </c>
      <c r="M42" s="91">
        <v>3</v>
      </c>
      <c r="N42" s="97">
        <v>5720051180</v>
      </c>
      <c r="O42" s="93">
        <v>129</v>
      </c>
      <c r="P42" s="85"/>
      <c r="Q42" s="86">
        <v>10000</v>
      </c>
      <c r="R42" s="325"/>
      <c r="S42" s="325"/>
      <c r="T42" s="325"/>
      <c r="U42" s="325"/>
      <c r="V42" s="88">
        <v>0</v>
      </c>
      <c r="W42" s="88">
        <v>0</v>
      </c>
      <c r="X42" s="98">
        <v>0</v>
      </c>
      <c r="Y42" s="98">
        <v>23200</v>
      </c>
      <c r="Z42" s="98">
        <v>23500</v>
      </c>
      <c r="AA42" s="98">
        <v>24400</v>
      </c>
    </row>
    <row r="43" spans="1:27" ht="33.75" customHeight="1" x14ac:dyDescent="0.25">
      <c r="A43" s="103"/>
      <c r="B43" s="99"/>
      <c r="C43" s="90"/>
      <c r="D43" s="95"/>
      <c r="E43" s="95"/>
      <c r="F43" s="323" t="s">
        <v>167</v>
      </c>
      <c r="G43" s="323"/>
      <c r="H43" s="323"/>
      <c r="I43" s="323"/>
      <c r="J43" s="85">
        <v>126</v>
      </c>
      <c r="K43" s="81">
        <v>203</v>
      </c>
      <c r="L43" s="91">
        <v>2</v>
      </c>
      <c r="M43" s="91">
        <v>3</v>
      </c>
      <c r="N43" s="97">
        <v>5720051180</v>
      </c>
      <c r="O43" s="93">
        <v>240</v>
      </c>
      <c r="P43" s="85"/>
      <c r="Q43" s="86">
        <v>10000</v>
      </c>
      <c r="R43" s="325"/>
      <c r="S43" s="325"/>
      <c r="T43" s="325"/>
      <c r="U43" s="325"/>
      <c r="V43" s="88">
        <v>0</v>
      </c>
      <c r="W43" s="88">
        <v>0</v>
      </c>
      <c r="X43" s="94">
        <f>X44</f>
        <v>0</v>
      </c>
      <c r="Y43" s="94">
        <f>Y44</f>
        <v>2000</v>
      </c>
      <c r="Z43" s="94">
        <f>Z44</f>
        <v>2000</v>
      </c>
      <c r="AA43" s="94">
        <f>AA44</f>
        <v>2100</v>
      </c>
    </row>
    <row r="44" spans="1:27" x14ac:dyDescent="0.25">
      <c r="A44" s="103"/>
      <c r="B44" s="99"/>
      <c r="C44" s="90"/>
      <c r="D44" s="95"/>
      <c r="E44" s="95"/>
      <c r="F44" s="323" t="s">
        <v>168</v>
      </c>
      <c r="G44" s="323"/>
      <c r="H44" s="323"/>
      <c r="I44" s="323"/>
      <c r="J44" s="85">
        <v>126</v>
      </c>
      <c r="K44" s="81">
        <v>203</v>
      </c>
      <c r="L44" s="91">
        <v>2</v>
      </c>
      <c r="M44" s="91">
        <v>3</v>
      </c>
      <c r="N44" s="97">
        <v>5720051180</v>
      </c>
      <c r="O44" s="93">
        <v>244</v>
      </c>
      <c r="P44" s="85"/>
      <c r="Q44" s="86">
        <v>10000</v>
      </c>
      <c r="R44" s="325"/>
      <c r="S44" s="325"/>
      <c r="T44" s="325"/>
      <c r="U44" s="325"/>
      <c r="V44" s="88">
        <v>0</v>
      </c>
      <c r="W44" s="88">
        <v>0</v>
      </c>
      <c r="X44" s="98">
        <v>0</v>
      </c>
      <c r="Y44" s="98">
        <v>2000</v>
      </c>
      <c r="Z44" s="98">
        <v>2000</v>
      </c>
      <c r="AA44" s="98">
        <v>2100</v>
      </c>
    </row>
    <row r="45" spans="1:27" ht="35.25" customHeight="1" x14ac:dyDescent="0.25">
      <c r="A45" s="339" t="s">
        <v>178</v>
      </c>
      <c r="B45" s="339"/>
      <c r="C45" s="339"/>
      <c r="D45" s="339"/>
      <c r="E45" s="339"/>
      <c r="F45" s="339"/>
      <c r="G45" s="339"/>
      <c r="H45" s="339"/>
      <c r="I45" s="339"/>
      <c r="J45" s="80">
        <v>126</v>
      </c>
      <c r="K45" s="81">
        <v>300</v>
      </c>
      <c r="L45" s="82">
        <v>3</v>
      </c>
      <c r="M45" s="82">
        <v>0</v>
      </c>
      <c r="N45" s="83" t="s">
        <v>155</v>
      </c>
      <c r="O45" s="84">
        <v>0</v>
      </c>
      <c r="P45" s="85"/>
      <c r="Q45" s="86">
        <v>0</v>
      </c>
      <c r="R45" s="336"/>
      <c r="S45" s="336"/>
      <c r="T45" s="336"/>
      <c r="U45" s="336"/>
      <c r="V45" s="88">
        <v>0</v>
      </c>
      <c r="W45" s="88">
        <v>0</v>
      </c>
      <c r="X45" s="89">
        <f>X46</f>
        <v>0</v>
      </c>
      <c r="Y45" s="89">
        <f>Y46</f>
        <v>80000</v>
      </c>
      <c r="Z45" s="89">
        <f>Z46</f>
        <v>80000</v>
      </c>
      <c r="AA45" s="89">
        <f>AA46</f>
        <v>80000</v>
      </c>
    </row>
    <row r="46" spans="1:27" x14ac:dyDescent="0.25">
      <c r="A46" s="103"/>
      <c r="B46" s="99"/>
      <c r="C46" s="326" t="s">
        <v>179</v>
      </c>
      <c r="D46" s="326"/>
      <c r="E46" s="326"/>
      <c r="F46" s="326"/>
      <c r="G46" s="326"/>
      <c r="H46" s="326"/>
      <c r="I46" s="326"/>
      <c r="J46" s="80">
        <v>126</v>
      </c>
      <c r="K46" s="81">
        <v>310</v>
      </c>
      <c r="L46" s="82">
        <v>3</v>
      </c>
      <c r="M46" s="82">
        <v>10</v>
      </c>
      <c r="N46" s="83" t="s">
        <v>155</v>
      </c>
      <c r="O46" s="84">
        <v>0</v>
      </c>
      <c r="P46" s="85"/>
      <c r="Q46" s="86">
        <v>0</v>
      </c>
      <c r="R46" s="336"/>
      <c r="S46" s="336"/>
      <c r="T46" s="336"/>
      <c r="U46" s="336"/>
      <c r="V46" s="88">
        <v>0</v>
      </c>
      <c r="W46" s="88">
        <v>0</v>
      </c>
      <c r="X46" s="89">
        <f t="shared" ref="X46:AA50" si="4">X47</f>
        <v>0</v>
      </c>
      <c r="Y46" s="89">
        <f t="shared" si="4"/>
        <v>80000</v>
      </c>
      <c r="Z46" s="89">
        <f t="shared" si="4"/>
        <v>80000</v>
      </c>
      <c r="AA46" s="89">
        <f t="shared" si="4"/>
        <v>80000</v>
      </c>
    </row>
    <row r="47" spans="1:27" ht="49.5" customHeight="1" x14ac:dyDescent="0.25">
      <c r="A47" s="327" t="s">
        <v>199</v>
      </c>
      <c r="B47" s="327"/>
      <c r="C47" s="327"/>
      <c r="D47" s="327"/>
      <c r="E47" s="327"/>
      <c r="F47" s="327"/>
      <c r="G47" s="327"/>
      <c r="H47" s="327"/>
      <c r="I47" s="327"/>
      <c r="J47" s="85">
        <v>126</v>
      </c>
      <c r="K47" s="81">
        <v>0</v>
      </c>
      <c r="L47" s="91">
        <v>3</v>
      </c>
      <c r="M47" s="91">
        <v>10</v>
      </c>
      <c r="N47" s="92" t="s">
        <v>158</v>
      </c>
      <c r="O47" s="93">
        <v>0</v>
      </c>
      <c r="P47" s="85"/>
      <c r="Q47" s="86">
        <v>0</v>
      </c>
      <c r="R47" s="325"/>
      <c r="S47" s="325"/>
      <c r="T47" s="325"/>
      <c r="U47" s="325"/>
      <c r="V47" s="88">
        <v>0</v>
      </c>
      <c r="W47" s="88">
        <v>0</v>
      </c>
      <c r="X47" s="94">
        <f>X48</f>
        <v>0</v>
      </c>
      <c r="Y47" s="94">
        <f>Y48</f>
        <v>80000</v>
      </c>
      <c r="Z47" s="94">
        <f t="shared" si="4"/>
        <v>80000</v>
      </c>
      <c r="AA47" s="94">
        <f t="shared" si="4"/>
        <v>80000</v>
      </c>
    </row>
    <row r="48" spans="1:27" ht="29.25" customHeight="1" x14ac:dyDescent="0.25">
      <c r="A48" s="103"/>
      <c r="B48" s="99"/>
      <c r="C48" s="90"/>
      <c r="D48" s="323" t="s">
        <v>180</v>
      </c>
      <c r="E48" s="323"/>
      <c r="F48" s="323"/>
      <c r="G48" s="323"/>
      <c r="H48" s="323"/>
      <c r="I48" s="323"/>
      <c r="J48" s="85">
        <v>126</v>
      </c>
      <c r="K48" s="81">
        <v>310</v>
      </c>
      <c r="L48" s="91">
        <v>3</v>
      </c>
      <c r="M48" s="91">
        <v>10</v>
      </c>
      <c r="N48" s="97">
        <v>5730000000</v>
      </c>
      <c r="O48" s="93">
        <v>0</v>
      </c>
      <c r="P48" s="85"/>
      <c r="Q48" s="86">
        <v>0</v>
      </c>
      <c r="R48" s="325"/>
      <c r="S48" s="325"/>
      <c r="T48" s="325"/>
      <c r="U48" s="325"/>
      <c r="V48" s="88">
        <v>0</v>
      </c>
      <c r="W48" s="88">
        <v>0</v>
      </c>
      <c r="X48" s="94">
        <f t="shared" si="4"/>
        <v>0</v>
      </c>
      <c r="Y48" s="94">
        <f t="shared" si="4"/>
        <v>80000</v>
      </c>
      <c r="Z48" s="94">
        <f t="shared" si="4"/>
        <v>80000</v>
      </c>
      <c r="AA48" s="94">
        <f t="shared" si="4"/>
        <v>80000</v>
      </c>
    </row>
    <row r="49" spans="1:27" ht="36" customHeight="1" x14ac:dyDescent="0.25">
      <c r="A49" s="103"/>
      <c r="B49" s="99"/>
      <c r="C49" s="90"/>
      <c r="D49" s="95"/>
      <c r="E49" s="323" t="s">
        <v>181</v>
      </c>
      <c r="F49" s="323"/>
      <c r="G49" s="323"/>
      <c r="H49" s="323"/>
      <c r="I49" s="323"/>
      <c r="J49" s="85">
        <v>126</v>
      </c>
      <c r="K49" s="81">
        <v>310</v>
      </c>
      <c r="L49" s="91">
        <v>3</v>
      </c>
      <c r="M49" s="91">
        <v>10</v>
      </c>
      <c r="N49" s="97">
        <v>5730095020</v>
      </c>
      <c r="O49" s="93">
        <v>0</v>
      </c>
      <c r="P49" s="85"/>
      <c r="Q49" s="86">
        <v>0</v>
      </c>
      <c r="R49" s="325"/>
      <c r="S49" s="325"/>
      <c r="T49" s="325"/>
      <c r="U49" s="325"/>
      <c r="V49" s="88">
        <v>0</v>
      </c>
      <c r="W49" s="88">
        <v>0</v>
      </c>
      <c r="X49" s="94">
        <f t="shared" si="4"/>
        <v>0</v>
      </c>
      <c r="Y49" s="94">
        <f t="shared" si="4"/>
        <v>80000</v>
      </c>
      <c r="Z49" s="94">
        <f t="shared" si="4"/>
        <v>80000</v>
      </c>
      <c r="AA49" s="94">
        <f t="shared" si="4"/>
        <v>80000</v>
      </c>
    </row>
    <row r="50" spans="1:27" ht="33" customHeight="1" x14ac:dyDescent="0.25">
      <c r="A50" s="103"/>
      <c r="B50" s="99"/>
      <c r="C50" s="90"/>
      <c r="D50" s="95"/>
      <c r="E50" s="95"/>
      <c r="F50" s="323" t="s">
        <v>167</v>
      </c>
      <c r="G50" s="323"/>
      <c r="H50" s="323"/>
      <c r="I50" s="323"/>
      <c r="J50" s="85">
        <v>126</v>
      </c>
      <c r="K50" s="81">
        <v>310</v>
      </c>
      <c r="L50" s="91">
        <v>3</v>
      </c>
      <c r="M50" s="91">
        <v>10</v>
      </c>
      <c r="N50" s="97">
        <v>5730095020</v>
      </c>
      <c r="O50" s="93">
        <v>240</v>
      </c>
      <c r="P50" s="85"/>
      <c r="Q50" s="86">
        <v>10000</v>
      </c>
      <c r="R50" s="325"/>
      <c r="S50" s="325"/>
      <c r="T50" s="325"/>
      <c r="U50" s="325"/>
      <c r="V50" s="88">
        <v>0</v>
      </c>
      <c r="W50" s="88">
        <v>0</v>
      </c>
      <c r="X50" s="94">
        <f t="shared" si="4"/>
        <v>0</v>
      </c>
      <c r="Y50" s="94">
        <f t="shared" si="4"/>
        <v>80000</v>
      </c>
      <c r="Z50" s="94">
        <f t="shared" si="4"/>
        <v>80000</v>
      </c>
      <c r="AA50" s="94">
        <f t="shared" si="4"/>
        <v>80000</v>
      </c>
    </row>
    <row r="51" spans="1:27" x14ac:dyDescent="0.25">
      <c r="A51" s="103"/>
      <c r="B51" s="99"/>
      <c r="C51" s="90"/>
      <c r="D51" s="95"/>
      <c r="E51" s="95"/>
      <c r="F51" s="323" t="s">
        <v>168</v>
      </c>
      <c r="G51" s="323"/>
      <c r="H51" s="323"/>
      <c r="I51" s="323"/>
      <c r="J51" s="85">
        <v>126</v>
      </c>
      <c r="K51" s="81">
        <v>310</v>
      </c>
      <c r="L51" s="91">
        <v>3</v>
      </c>
      <c r="M51" s="91">
        <v>10</v>
      </c>
      <c r="N51" s="97">
        <v>5730095020</v>
      </c>
      <c r="O51" s="93">
        <v>244</v>
      </c>
      <c r="P51" s="85"/>
      <c r="Q51" s="86">
        <v>10000</v>
      </c>
      <c r="R51" s="325"/>
      <c r="S51" s="325"/>
      <c r="T51" s="325"/>
      <c r="U51" s="325"/>
      <c r="V51" s="88">
        <v>0</v>
      </c>
      <c r="W51" s="88">
        <v>0</v>
      </c>
      <c r="X51" s="98">
        <v>0</v>
      </c>
      <c r="Y51" s="98">
        <v>80000</v>
      </c>
      <c r="Z51" s="98">
        <v>80000</v>
      </c>
      <c r="AA51" s="98">
        <v>80000</v>
      </c>
    </row>
    <row r="52" spans="1:27" x14ac:dyDescent="0.25">
      <c r="A52" s="103"/>
      <c r="B52" s="99"/>
      <c r="C52" s="341" t="s">
        <v>182</v>
      </c>
      <c r="D52" s="341"/>
      <c r="E52" s="341"/>
      <c r="F52" s="341"/>
      <c r="G52" s="341"/>
      <c r="H52" s="341"/>
      <c r="I52" s="341"/>
      <c r="J52" s="80">
        <v>126</v>
      </c>
      <c r="K52" s="81">
        <v>409</v>
      </c>
      <c r="L52" s="82">
        <v>4</v>
      </c>
      <c r="M52" s="82">
        <v>0</v>
      </c>
      <c r="N52" s="83" t="s">
        <v>155</v>
      </c>
      <c r="O52" s="84">
        <v>0</v>
      </c>
      <c r="P52" s="85"/>
      <c r="Q52" s="86">
        <v>0</v>
      </c>
      <c r="R52" s="336"/>
      <c r="S52" s="336"/>
      <c r="T52" s="336"/>
      <c r="U52" s="336"/>
      <c r="V52" s="88">
        <v>0</v>
      </c>
      <c r="W52" s="88">
        <v>0</v>
      </c>
      <c r="X52" s="89">
        <f>X53</f>
        <v>681116.63</v>
      </c>
      <c r="Y52" s="89">
        <f>Y53</f>
        <v>1339116.6299999999</v>
      </c>
      <c r="Z52" s="89">
        <f t="shared" ref="X52:AA56" si="5">Z53</f>
        <v>680000</v>
      </c>
      <c r="AA52" s="89">
        <f t="shared" si="5"/>
        <v>707000</v>
      </c>
    </row>
    <row r="53" spans="1:27" x14ac:dyDescent="0.25">
      <c r="A53" s="103"/>
      <c r="B53" s="99"/>
      <c r="C53" s="341" t="s">
        <v>183</v>
      </c>
      <c r="D53" s="341"/>
      <c r="E53" s="341"/>
      <c r="F53" s="341"/>
      <c r="G53" s="341"/>
      <c r="H53" s="341"/>
      <c r="I53" s="341"/>
      <c r="J53" s="80">
        <v>126</v>
      </c>
      <c r="K53" s="81">
        <v>409</v>
      </c>
      <c r="L53" s="82">
        <v>4</v>
      </c>
      <c r="M53" s="82">
        <v>9</v>
      </c>
      <c r="N53" s="83" t="s">
        <v>155</v>
      </c>
      <c r="O53" s="84">
        <v>0</v>
      </c>
      <c r="P53" s="85"/>
      <c r="Q53" s="86">
        <v>0</v>
      </c>
      <c r="R53" s="336"/>
      <c r="S53" s="336"/>
      <c r="T53" s="336"/>
      <c r="U53" s="336"/>
      <c r="V53" s="88">
        <v>0</v>
      </c>
      <c r="W53" s="88">
        <v>0</v>
      </c>
      <c r="X53" s="89">
        <f t="shared" si="5"/>
        <v>681116.63</v>
      </c>
      <c r="Y53" s="89">
        <f t="shared" si="5"/>
        <v>1339116.6299999999</v>
      </c>
      <c r="Z53" s="89">
        <f t="shared" si="5"/>
        <v>680000</v>
      </c>
      <c r="AA53" s="89">
        <f t="shared" si="5"/>
        <v>707000</v>
      </c>
    </row>
    <row r="54" spans="1:27" ht="50.25" customHeight="1" x14ac:dyDescent="0.25">
      <c r="A54" s="327" t="s">
        <v>199</v>
      </c>
      <c r="B54" s="327"/>
      <c r="C54" s="327"/>
      <c r="D54" s="327"/>
      <c r="E54" s="327"/>
      <c r="F54" s="327"/>
      <c r="G54" s="327"/>
      <c r="H54" s="327"/>
      <c r="I54" s="327"/>
      <c r="J54" s="85">
        <v>126</v>
      </c>
      <c r="K54" s="81">
        <v>0</v>
      </c>
      <c r="L54" s="91">
        <v>4</v>
      </c>
      <c r="M54" s="91">
        <v>9</v>
      </c>
      <c r="N54" s="92" t="s">
        <v>158</v>
      </c>
      <c r="O54" s="93">
        <v>0</v>
      </c>
      <c r="P54" s="85"/>
      <c r="Q54" s="86">
        <v>0</v>
      </c>
      <c r="R54" s="325"/>
      <c r="S54" s="325"/>
      <c r="T54" s="325"/>
      <c r="U54" s="325"/>
      <c r="V54" s="88">
        <v>0</v>
      </c>
      <c r="W54" s="88">
        <v>0</v>
      </c>
      <c r="X54" s="94">
        <f t="shared" si="5"/>
        <v>681116.63</v>
      </c>
      <c r="Y54" s="94">
        <f t="shared" si="5"/>
        <v>1339116.6299999999</v>
      </c>
      <c r="Z54" s="94">
        <f t="shared" si="5"/>
        <v>680000</v>
      </c>
      <c r="AA54" s="94">
        <f t="shared" si="5"/>
        <v>707000</v>
      </c>
    </row>
    <row r="55" spans="1:27" ht="36.75" customHeight="1" x14ac:dyDescent="0.25">
      <c r="A55" s="103"/>
      <c r="B55" s="99"/>
      <c r="C55" s="100"/>
      <c r="D55" s="323" t="s">
        <v>184</v>
      </c>
      <c r="E55" s="323"/>
      <c r="F55" s="323"/>
      <c r="G55" s="323"/>
      <c r="H55" s="323"/>
      <c r="I55" s="323"/>
      <c r="J55" s="85">
        <v>126</v>
      </c>
      <c r="K55" s="81">
        <v>409</v>
      </c>
      <c r="L55" s="91">
        <v>4</v>
      </c>
      <c r="M55" s="91">
        <v>9</v>
      </c>
      <c r="N55" s="97">
        <v>5740000000</v>
      </c>
      <c r="O55" s="93">
        <v>0</v>
      </c>
      <c r="P55" s="85"/>
      <c r="Q55" s="86">
        <v>0</v>
      </c>
      <c r="R55" s="325"/>
      <c r="S55" s="325"/>
      <c r="T55" s="325"/>
      <c r="U55" s="325"/>
      <c r="V55" s="88">
        <v>0</v>
      </c>
      <c r="W55" s="88">
        <v>0</v>
      </c>
      <c r="X55" s="94">
        <f t="shared" si="5"/>
        <v>681116.63</v>
      </c>
      <c r="Y55" s="94">
        <f t="shared" si="5"/>
        <v>1339116.6299999999</v>
      </c>
      <c r="Z55" s="94">
        <f t="shared" si="5"/>
        <v>680000</v>
      </c>
      <c r="AA55" s="94">
        <f t="shared" si="5"/>
        <v>707000</v>
      </c>
    </row>
    <row r="56" spans="1:27" ht="34.5" customHeight="1" x14ac:dyDescent="0.25">
      <c r="A56" s="103"/>
      <c r="B56" s="99"/>
      <c r="C56" s="100"/>
      <c r="D56" s="95"/>
      <c r="E56" s="323" t="s">
        <v>185</v>
      </c>
      <c r="F56" s="323"/>
      <c r="G56" s="323"/>
      <c r="H56" s="323"/>
      <c r="I56" s="323"/>
      <c r="J56" s="85">
        <v>126</v>
      </c>
      <c r="K56" s="81">
        <v>409</v>
      </c>
      <c r="L56" s="91">
        <v>4</v>
      </c>
      <c r="M56" s="91">
        <v>9</v>
      </c>
      <c r="N56" s="97">
        <v>5740095280</v>
      </c>
      <c r="O56" s="93">
        <v>0</v>
      </c>
      <c r="P56" s="85"/>
      <c r="Q56" s="86">
        <v>0</v>
      </c>
      <c r="R56" s="325"/>
      <c r="S56" s="325"/>
      <c r="T56" s="325"/>
      <c r="U56" s="325"/>
      <c r="V56" s="88">
        <v>0</v>
      </c>
      <c r="W56" s="88">
        <v>0</v>
      </c>
      <c r="X56" s="94">
        <f t="shared" si="5"/>
        <v>681116.63</v>
      </c>
      <c r="Y56" s="94">
        <f t="shared" si="5"/>
        <v>1339116.6299999999</v>
      </c>
      <c r="Z56" s="94">
        <f t="shared" si="5"/>
        <v>680000</v>
      </c>
      <c r="AA56" s="94">
        <f t="shared" si="5"/>
        <v>707000</v>
      </c>
    </row>
    <row r="57" spans="1:27" x14ac:dyDescent="0.25">
      <c r="A57" s="103"/>
      <c r="B57" s="99"/>
      <c r="C57" s="100"/>
      <c r="D57" s="95"/>
      <c r="E57" s="95"/>
      <c r="F57" s="323" t="s">
        <v>167</v>
      </c>
      <c r="G57" s="323"/>
      <c r="H57" s="323"/>
      <c r="I57" s="323"/>
      <c r="J57" s="85">
        <v>126</v>
      </c>
      <c r="K57" s="81">
        <v>409</v>
      </c>
      <c r="L57" s="91">
        <v>4</v>
      </c>
      <c r="M57" s="91">
        <v>9</v>
      </c>
      <c r="N57" s="97">
        <v>5740095280</v>
      </c>
      <c r="O57" s="93">
        <v>240</v>
      </c>
      <c r="P57" s="85"/>
      <c r="Q57" s="86">
        <v>10000</v>
      </c>
      <c r="R57" s="325"/>
      <c r="S57" s="325"/>
      <c r="T57" s="325"/>
      <c r="U57" s="325"/>
      <c r="V57" s="88">
        <v>0</v>
      </c>
      <c r="W57" s="88">
        <v>0</v>
      </c>
      <c r="X57" s="94">
        <f>X59+X58</f>
        <v>681116.63</v>
      </c>
      <c r="Y57" s="94">
        <f>Y59+Y58</f>
        <v>1339116.6299999999</v>
      </c>
      <c r="Z57" s="94">
        <f>Z59+Z58</f>
        <v>680000</v>
      </c>
      <c r="AA57" s="94">
        <f>AA59+AA58</f>
        <v>707000</v>
      </c>
    </row>
    <row r="58" spans="1:27" x14ac:dyDescent="0.25">
      <c r="A58" s="103"/>
      <c r="B58" s="99"/>
      <c r="C58" s="100"/>
      <c r="D58" s="95"/>
      <c r="E58" s="95"/>
      <c r="F58" s="323" t="s">
        <v>168</v>
      </c>
      <c r="G58" s="323"/>
      <c r="H58" s="323"/>
      <c r="I58" s="323"/>
      <c r="J58" s="85">
        <v>126</v>
      </c>
      <c r="K58" s="81">
        <v>409</v>
      </c>
      <c r="L58" s="91">
        <v>4</v>
      </c>
      <c r="M58" s="91">
        <v>9</v>
      </c>
      <c r="N58" s="97">
        <v>5740095280</v>
      </c>
      <c r="O58" s="93">
        <v>244</v>
      </c>
      <c r="P58" s="85"/>
      <c r="Q58" s="86">
        <v>10000</v>
      </c>
      <c r="R58" s="325"/>
      <c r="S58" s="325"/>
      <c r="T58" s="325"/>
      <c r="U58" s="325"/>
      <c r="V58" s="88">
        <v>0</v>
      </c>
      <c r="W58" s="88">
        <v>0</v>
      </c>
      <c r="X58" s="98">
        <v>681116.63</v>
      </c>
      <c r="Y58" s="98">
        <f>408000+X58</f>
        <v>1089116.6299999999</v>
      </c>
      <c r="Z58" s="98">
        <v>400000</v>
      </c>
      <c r="AA58" s="98">
        <v>426000</v>
      </c>
    </row>
    <row r="59" spans="1:27" x14ac:dyDescent="0.25">
      <c r="A59" s="103"/>
      <c r="B59" s="99"/>
      <c r="C59" s="100"/>
      <c r="D59" s="95"/>
      <c r="E59" s="95"/>
      <c r="F59" s="323" t="s">
        <v>186</v>
      </c>
      <c r="G59" s="323"/>
      <c r="H59" s="323"/>
      <c r="I59" s="323"/>
      <c r="J59" s="85">
        <v>126</v>
      </c>
      <c r="K59" s="81">
        <v>409</v>
      </c>
      <c r="L59" s="91">
        <v>4</v>
      </c>
      <c r="M59" s="91">
        <v>9</v>
      </c>
      <c r="N59" s="97">
        <v>5740095280</v>
      </c>
      <c r="O59" s="93">
        <v>247</v>
      </c>
      <c r="P59" s="85"/>
      <c r="Q59" s="86">
        <v>10000</v>
      </c>
      <c r="R59" s="325"/>
      <c r="S59" s="325"/>
      <c r="T59" s="325"/>
      <c r="U59" s="325"/>
      <c r="V59" s="88">
        <v>0</v>
      </c>
      <c r="W59" s="88">
        <v>0</v>
      </c>
      <c r="X59" s="98">
        <v>0</v>
      </c>
      <c r="Y59" s="98">
        <v>250000</v>
      </c>
      <c r="Z59" s="98">
        <v>280000</v>
      </c>
      <c r="AA59" s="98">
        <v>281000</v>
      </c>
    </row>
    <row r="60" spans="1:27" x14ac:dyDescent="0.25">
      <c r="A60" s="340" t="s">
        <v>187</v>
      </c>
      <c r="B60" s="340"/>
      <c r="C60" s="340"/>
      <c r="D60" s="340"/>
      <c r="E60" s="340"/>
      <c r="F60" s="340"/>
      <c r="G60" s="340"/>
      <c r="H60" s="340"/>
      <c r="I60" s="340"/>
      <c r="J60" s="80">
        <v>126</v>
      </c>
      <c r="K60" s="81">
        <v>500</v>
      </c>
      <c r="L60" s="82">
        <v>5</v>
      </c>
      <c r="M60" s="82">
        <v>0</v>
      </c>
      <c r="N60" s="83" t="s">
        <v>155</v>
      </c>
      <c r="O60" s="84">
        <v>0</v>
      </c>
      <c r="P60" s="85"/>
      <c r="Q60" s="86">
        <v>0</v>
      </c>
      <c r="R60" s="336"/>
      <c r="S60" s="336"/>
      <c r="T60" s="336"/>
      <c r="U60" s="336"/>
      <c r="V60" s="88">
        <v>0</v>
      </c>
      <c r="W60" s="88">
        <v>0</v>
      </c>
      <c r="X60" s="89">
        <f t="shared" ref="X60:AA62" si="6">X61</f>
        <v>0</v>
      </c>
      <c r="Y60" s="89">
        <f t="shared" si="6"/>
        <v>50000</v>
      </c>
      <c r="Z60" s="89">
        <f t="shared" si="6"/>
        <v>50000</v>
      </c>
      <c r="AA60" s="89">
        <f t="shared" si="6"/>
        <v>50000</v>
      </c>
    </row>
    <row r="61" spans="1:27" ht="18" customHeight="1" x14ac:dyDescent="0.25">
      <c r="A61" s="103"/>
      <c r="B61" s="99"/>
      <c r="C61" s="341" t="s">
        <v>188</v>
      </c>
      <c r="D61" s="341"/>
      <c r="E61" s="341"/>
      <c r="F61" s="341"/>
      <c r="G61" s="341"/>
      <c r="H61" s="341"/>
      <c r="I61" s="341"/>
      <c r="J61" s="80">
        <v>126</v>
      </c>
      <c r="K61" s="81">
        <v>503</v>
      </c>
      <c r="L61" s="82">
        <v>5</v>
      </c>
      <c r="M61" s="82">
        <v>3</v>
      </c>
      <c r="N61" s="83" t="s">
        <v>155</v>
      </c>
      <c r="O61" s="84">
        <v>0</v>
      </c>
      <c r="P61" s="85"/>
      <c r="Q61" s="86">
        <v>0</v>
      </c>
      <c r="R61" s="336"/>
      <c r="S61" s="336"/>
      <c r="T61" s="336"/>
      <c r="U61" s="336"/>
      <c r="V61" s="88">
        <v>0</v>
      </c>
      <c r="W61" s="88">
        <v>0</v>
      </c>
      <c r="X61" s="89">
        <f t="shared" si="6"/>
        <v>0</v>
      </c>
      <c r="Y61" s="89">
        <f t="shared" si="6"/>
        <v>50000</v>
      </c>
      <c r="Z61" s="89">
        <f t="shared" si="6"/>
        <v>50000</v>
      </c>
      <c r="AA61" s="89">
        <f t="shared" si="6"/>
        <v>50000</v>
      </c>
    </row>
    <row r="62" spans="1:27" ht="48" customHeight="1" x14ac:dyDescent="0.25">
      <c r="A62" s="327" t="s">
        <v>199</v>
      </c>
      <c r="B62" s="327"/>
      <c r="C62" s="327"/>
      <c r="D62" s="327"/>
      <c r="E62" s="327"/>
      <c r="F62" s="327"/>
      <c r="G62" s="327"/>
      <c r="H62" s="327"/>
      <c r="I62" s="327"/>
      <c r="J62" s="85">
        <v>126</v>
      </c>
      <c r="K62" s="81">
        <v>0</v>
      </c>
      <c r="L62" s="91">
        <v>5</v>
      </c>
      <c r="M62" s="91">
        <v>3</v>
      </c>
      <c r="N62" s="92" t="s">
        <v>158</v>
      </c>
      <c r="O62" s="93">
        <v>0</v>
      </c>
      <c r="P62" s="85"/>
      <c r="Q62" s="86">
        <v>0</v>
      </c>
      <c r="R62" s="325"/>
      <c r="S62" s="325"/>
      <c r="T62" s="325"/>
      <c r="U62" s="325"/>
      <c r="V62" s="88">
        <v>0</v>
      </c>
      <c r="W62" s="88">
        <v>0</v>
      </c>
      <c r="X62" s="94">
        <f>X63</f>
        <v>0</v>
      </c>
      <c r="Y62" s="94">
        <f>Y63</f>
        <v>50000</v>
      </c>
      <c r="Z62" s="94">
        <f t="shared" si="6"/>
        <v>50000</v>
      </c>
      <c r="AA62" s="94">
        <f t="shared" si="6"/>
        <v>50000</v>
      </c>
    </row>
    <row r="63" spans="1:27" ht="32.25" customHeight="1" x14ac:dyDescent="0.25">
      <c r="A63" s="103"/>
      <c r="B63" s="99"/>
      <c r="C63" s="100"/>
      <c r="D63" s="334" t="s">
        <v>189</v>
      </c>
      <c r="E63" s="334"/>
      <c r="F63" s="334"/>
      <c r="G63" s="334"/>
      <c r="H63" s="334"/>
      <c r="I63" s="334"/>
      <c r="J63" s="85">
        <v>126</v>
      </c>
      <c r="K63" s="81">
        <v>503</v>
      </c>
      <c r="L63" s="91">
        <v>5</v>
      </c>
      <c r="M63" s="91">
        <v>3</v>
      </c>
      <c r="N63" s="97">
        <v>5750000000</v>
      </c>
      <c r="O63" s="93">
        <v>0</v>
      </c>
      <c r="P63" s="85"/>
      <c r="Q63" s="86">
        <v>0</v>
      </c>
      <c r="R63" s="325"/>
      <c r="S63" s="325"/>
      <c r="T63" s="325"/>
      <c r="U63" s="325"/>
      <c r="V63" s="88">
        <v>0</v>
      </c>
      <c r="W63" s="88">
        <v>0</v>
      </c>
      <c r="X63" s="94">
        <f t="shared" ref="X63:AA65" si="7">X64</f>
        <v>0</v>
      </c>
      <c r="Y63" s="94">
        <f t="shared" si="7"/>
        <v>50000</v>
      </c>
      <c r="Z63" s="94">
        <f t="shared" si="7"/>
        <v>50000</v>
      </c>
      <c r="AA63" s="94">
        <f t="shared" si="7"/>
        <v>50000</v>
      </c>
    </row>
    <row r="64" spans="1:27" ht="32.25" customHeight="1" x14ac:dyDescent="0.25">
      <c r="A64" s="103"/>
      <c r="B64" s="99"/>
      <c r="C64" s="100"/>
      <c r="D64" s="101"/>
      <c r="E64" s="334" t="s">
        <v>190</v>
      </c>
      <c r="F64" s="334"/>
      <c r="G64" s="334"/>
      <c r="H64" s="334"/>
      <c r="I64" s="334"/>
      <c r="J64" s="85">
        <v>126</v>
      </c>
      <c r="K64" s="81">
        <v>503</v>
      </c>
      <c r="L64" s="91">
        <v>5</v>
      </c>
      <c r="M64" s="91">
        <v>3</v>
      </c>
      <c r="N64" s="97">
        <v>5750095310</v>
      </c>
      <c r="O64" s="93">
        <v>0</v>
      </c>
      <c r="P64" s="85"/>
      <c r="Q64" s="86">
        <v>0</v>
      </c>
      <c r="R64" s="325"/>
      <c r="S64" s="325"/>
      <c r="T64" s="325"/>
      <c r="U64" s="325"/>
      <c r="V64" s="88">
        <v>0</v>
      </c>
      <c r="W64" s="88">
        <v>0</v>
      </c>
      <c r="X64" s="94">
        <f>X65</f>
        <v>0</v>
      </c>
      <c r="Y64" s="94">
        <f>Y65</f>
        <v>50000</v>
      </c>
      <c r="Z64" s="94">
        <f t="shared" si="7"/>
        <v>50000</v>
      </c>
      <c r="AA64" s="94">
        <f t="shared" si="7"/>
        <v>50000</v>
      </c>
    </row>
    <row r="65" spans="1:27" ht="33.75" customHeight="1" x14ac:dyDescent="0.25">
      <c r="A65" s="103"/>
      <c r="B65" s="99"/>
      <c r="C65" s="100"/>
      <c r="D65" s="101"/>
      <c r="E65" s="101"/>
      <c r="F65" s="334" t="s">
        <v>167</v>
      </c>
      <c r="G65" s="334"/>
      <c r="H65" s="334"/>
      <c r="I65" s="334"/>
      <c r="J65" s="85">
        <v>126</v>
      </c>
      <c r="K65" s="81">
        <v>503</v>
      </c>
      <c r="L65" s="91">
        <v>5</v>
      </c>
      <c r="M65" s="91">
        <v>3</v>
      </c>
      <c r="N65" s="97">
        <v>5750095310</v>
      </c>
      <c r="O65" s="93">
        <v>240</v>
      </c>
      <c r="P65" s="85"/>
      <c r="Q65" s="86">
        <v>10000</v>
      </c>
      <c r="R65" s="325"/>
      <c r="S65" s="325"/>
      <c r="T65" s="325"/>
      <c r="U65" s="325"/>
      <c r="V65" s="88">
        <v>0</v>
      </c>
      <c r="W65" s="88">
        <v>0</v>
      </c>
      <c r="X65" s="94">
        <f>X66</f>
        <v>0</v>
      </c>
      <c r="Y65" s="94">
        <f>Y66</f>
        <v>50000</v>
      </c>
      <c r="Z65" s="94">
        <f t="shared" si="7"/>
        <v>50000</v>
      </c>
      <c r="AA65" s="94">
        <f t="shared" si="7"/>
        <v>50000</v>
      </c>
    </row>
    <row r="66" spans="1:27" ht="21.75" customHeight="1" x14ac:dyDescent="0.25">
      <c r="A66" s="103"/>
      <c r="B66" s="99"/>
      <c r="C66" s="100"/>
      <c r="D66" s="101"/>
      <c r="E66" s="101"/>
      <c r="F66" s="334" t="s">
        <v>168</v>
      </c>
      <c r="G66" s="334"/>
      <c r="H66" s="334"/>
      <c r="I66" s="334"/>
      <c r="J66" s="85">
        <v>126</v>
      </c>
      <c r="K66" s="81">
        <v>503</v>
      </c>
      <c r="L66" s="91">
        <v>5</v>
      </c>
      <c r="M66" s="91">
        <v>3</v>
      </c>
      <c r="N66" s="97">
        <v>5750095310</v>
      </c>
      <c r="O66" s="93">
        <v>244</v>
      </c>
      <c r="P66" s="85"/>
      <c r="Q66" s="86">
        <v>10000</v>
      </c>
      <c r="R66" s="325"/>
      <c r="S66" s="325"/>
      <c r="T66" s="325"/>
      <c r="U66" s="325"/>
      <c r="V66" s="88">
        <v>0</v>
      </c>
      <c r="W66" s="88">
        <v>0</v>
      </c>
      <c r="X66" s="98">
        <v>0</v>
      </c>
      <c r="Y66" s="98">
        <v>50000</v>
      </c>
      <c r="Z66" s="98">
        <v>50000</v>
      </c>
      <c r="AA66" s="98">
        <v>50000</v>
      </c>
    </row>
    <row r="67" spans="1:27" x14ac:dyDescent="0.25">
      <c r="A67" s="340" t="s">
        <v>191</v>
      </c>
      <c r="B67" s="340"/>
      <c r="C67" s="340"/>
      <c r="D67" s="340"/>
      <c r="E67" s="340"/>
      <c r="F67" s="340"/>
      <c r="G67" s="340"/>
      <c r="H67" s="340"/>
      <c r="I67" s="340"/>
      <c r="J67" s="80">
        <v>126</v>
      </c>
      <c r="K67" s="81">
        <v>800</v>
      </c>
      <c r="L67" s="82">
        <v>8</v>
      </c>
      <c r="M67" s="82">
        <v>0</v>
      </c>
      <c r="N67" s="83" t="s">
        <v>155</v>
      </c>
      <c r="O67" s="84">
        <v>0</v>
      </c>
      <c r="P67" s="85"/>
      <c r="Q67" s="86">
        <v>0</v>
      </c>
      <c r="R67" s="336"/>
      <c r="S67" s="336"/>
      <c r="T67" s="336"/>
      <c r="U67" s="336"/>
      <c r="V67" s="88">
        <v>0</v>
      </c>
      <c r="W67" s="88">
        <v>0</v>
      </c>
      <c r="X67" s="89">
        <f t="shared" ref="X67:AA68" si="8">X68</f>
        <v>193600</v>
      </c>
      <c r="Y67" s="89">
        <f t="shared" si="8"/>
        <v>2072000</v>
      </c>
      <c r="Z67" s="89">
        <f t="shared" si="8"/>
        <v>1833500</v>
      </c>
      <c r="AA67" s="89">
        <f>AA68</f>
        <v>1857600</v>
      </c>
    </row>
    <row r="68" spans="1:27" x14ac:dyDescent="0.25">
      <c r="A68" s="103"/>
      <c r="B68" s="99"/>
      <c r="C68" s="341" t="s">
        <v>192</v>
      </c>
      <c r="D68" s="341"/>
      <c r="E68" s="341"/>
      <c r="F68" s="341"/>
      <c r="G68" s="341"/>
      <c r="H68" s="341"/>
      <c r="I68" s="341"/>
      <c r="J68" s="80">
        <v>126</v>
      </c>
      <c r="K68" s="81">
        <v>801</v>
      </c>
      <c r="L68" s="82">
        <v>8</v>
      </c>
      <c r="M68" s="82">
        <v>1</v>
      </c>
      <c r="N68" s="83" t="s">
        <v>155</v>
      </c>
      <c r="O68" s="84">
        <v>0</v>
      </c>
      <c r="P68" s="85"/>
      <c r="Q68" s="86">
        <v>0</v>
      </c>
      <c r="R68" s="336"/>
      <c r="S68" s="336"/>
      <c r="T68" s="336"/>
      <c r="U68" s="336"/>
      <c r="V68" s="88">
        <v>0</v>
      </c>
      <c r="W68" s="88">
        <v>0</v>
      </c>
      <c r="X68" s="89">
        <f>X69</f>
        <v>193600</v>
      </c>
      <c r="Y68" s="89">
        <f>Y69</f>
        <v>2072000</v>
      </c>
      <c r="Z68" s="89">
        <f t="shared" si="8"/>
        <v>1833500</v>
      </c>
      <c r="AA68" s="89">
        <f t="shared" si="8"/>
        <v>1857600</v>
      </c>
    </row>
    <row r="69" spans="1:27" ht="48.75" customHeight="1" x14ac:dyDescent="0.25">
      <c r="A69" s="327" t="s">
        <v>199</v>
      </c>
      <c r="B69" s="327"/>
      <c r="C69" s="327"/>
      <c r="D69" s="327"/>
      <c r="E69" s="327"/>
      <c r="F69" s="327"/>
      <c r="G69" s="327"/>
      <c r="H69" s="327"/>
      <c r="I69" s="327"/>
      <c r="J69" s="85">
        <v>126</v>
      </c>
      <c r="K69" s="81">
        <v>0</v>
      </c>
      <c r="L69" s="91">
        <v>8</v>
      </c>
      <c r="M69" s="91">
        <v>1</v>
      </c>
      <c r="N69" s="92" t="s">
        <v>158</v>
      </c>
      <c r="O69" s="93">
        <v>0</v>
      </c>
      <c r="P69" s="85"/>
      <c r="Q69" s="86">
        <v>0</v>
      </c>
      <c r="R69" s="325"/>
      <c r="S69" s="325"/>
      <c r="T69" s="325"/>
      <c r="U69" s="325"/>
      <c r="V69" s="88">
        <v>0</v>
      </c>
      <c r="W69" s="88">
        <v>0</v>
      </c>
      <c r="X69" s="121">
        <f>X70</f>
        <v>193600</v>
      </c>
      <c r="Y69" s="121">
        <f>Y70</f>
        <v>2072000</v>
      </c>
      <c r="Z69" s="94">
        <f>Z70</f>
        <v>1833500</v>
      </c>
      <c r="AA69" s="94">
        <f>AA70</f>
        <v>1857600</v>
      </c>
    </row>
    <row r="70" spans="1:27" ht="33.75" customHeight="1" x14ac:dyDescent="0.25">
      <c r="A70" s="103"/>
      <c r="B70" s="99"/>
      <c r="C70" s="100"/>
      <c r="D70" s="335" t="s">
        <v>193</v>
      </c>
      <c r="E70" s="335"/>
      <c r="F70" s="335"/>
      <c r="G70" s="335"/>
      <c r="H70" s="335"/>
      <c r="I70" s="335"/>
      <c r="J70" s="85">
        <v>126</v>
      </c>
      <c r="K70" s="81">
        <v>801</v>
      </c>
      <c r="L70" s="91">
        <v>8</v>
      </c>
      <c r="M70" s="91">
        <v>1</v>
      </c>
      <c r="N70" s="97">
        <v>5760000000</v>
      </c>
      <c r="O70" s="93">
        <v>0</v>
      </c>
      <c r="P70" s="85"/>
      <c r="Q70" s="86">
        <v>0</v>
      </c>
      <c r="R70" s="325"/>
      <c r="S70" s="325"/>
      <c r="T70" s="325"/>
      <c r="U70" s="325"/>
      <c r="V70" s="88">
        <v>0</v>
      </c>
      <c r="W70" s="88">
        <v>0</v>
      </c>
      <c r="X70" s="121">
        <f>X73+X71</f>
        <v>193600</v>
      </c>
      <c r="Y70" s="121">
        <f>Y73+Y71</f>
        <v>2072000</v>
      </c>
      <c r="Z70" s="94">
        <f>Z73+Z71</f>
        <v>1833500</v>
      </c>
      <c r="AA70" s="94">
        <f>AA73+AA71</f>
        <v>1857600</v>
      </c>
    </row>
    <row r="71" spans="1:27" ht="46.5" customHeight="1" x14ac:dyDescent="0.25">
      <c r="A71" s="103"/>
      <c r="B71" s="99"/>
      <c r="C71" s="100"/>
      <c r="D71" s="101"/>
      <c r="E71" s="101"/>
      <c r="F71" s="334" t="s">
        <v>195</v>
      </c>
      <c r="G71" s="334"/>
      <c r="H71" s="334"/>
      <c r="I71" s="334"/>
      <c r="J71" s="85">
        <v>126</v>
      </c>
      <c r="K71" s="81">
        <v>502</v>
      </c>
      <c r="L71" s="91">
        <v>8</v>
      </c>
      <c r="M71" s="91">
        <v>1</v>
      </c>
      <c r="N71" s="97">
        <v>5760075080</v>
      </c>
      <c r="O71" s="93">
        <v>0</v>
      </c>
      <c r="P71" s="85"/>
      <c r="Q71" s="86">
        <v>10000</v>
      </c>
      <c r="R71" s="325"/>
      <c r="S71" s="325"/>
      <c r="T71" s="325"/>
      <c r="U71" s="325"/>
      <c r="V71" s="88">
        <v>0</v>
      </c>
      <c r="W71" s="88">
        <v>0</v>
      </c>
      <c r="X71" s="252">
        <f>X72</f>
        <v>0</v>
      </c>
      <c r="Y71" s="252">
        <f>Y72</f>
        <v>1550800</v>
      </c>
      <c r="Z71" s="252">
        <f>Z72</f>
        <v>1550800</v>
      </c>
      <c r="AA71" s="252">
        <f>AA72</f>
        <v>1550800</v>
      </c>
    </row>
    <row r="72" spans="1:27" ht="18" customHeight="1" x14ac:dyDescent="0.25">
      <c r="A72" s="103"/>
      <c r="B72" s="99"/>
      <c r="C72" s="100"/>
      <c r="D72" s="101"/>
      <c r="E72" s="101"/>
      <c r="F72" s="334" t="s">
        <v>169</v>
      </c>
      <c r="G72" s="334"/>
      <c r="H72" s="334"/>
      <c r="I72" s="334"/>
      <c r="J72" s="85">
        <v>126</v>
      </c>
      <c r="K72" s="81">
        <v>502</v>
      </c>
      <c r="L72" s="91">
        <v>8</v>
      </c>
      <c r="M72" s="91">
        <v>1</v>
      </c>
      <c r="N72" s="97">
        <v>5760075080</v>
      </c>
      <c r="O72" s="93">
        <v>540</v>
      </c>
      <c r="P72" s="85"/>
      <c r="Q72" s="86">
        <v>10000</v>
      </c>
      <c r="R72" s="325"/>
      <c r="S72" s="325"/>
      <c r="T72" s="325"/>
      <c r="U72" s="325"/>
      <c r="V72" s="88">
        <v>0</v>
      </c>
      <c r="W72" s="88">
        <v>0</v>
      </c>
      <c r="X72" s="282">
        <v>0</v>
      </c>
      <c r="Y72" s="282">
        <v>1550800</v>
      </c>
      <c r="Z72" s="282">
        <v>1550800</v>
      </c>
      <c r="AA72" s="282">
        <v>1550800</v>
      </c>
    </row>
    <row r="73" spans="1:27" ht="36.75" customHeight="1" x14ac:dyDescent="0.25">
      <c r="A73" s="103"/>
      <c r="B73" s="99"/>
      <c r="C73" s="100"/>
      <c r="D73" s="102"/>
      <c r="E73" s="102"/>
      <c r="F73" s="102"/>
      <c r="G73" s="102"/>
      <c r="H73" s="102"/>
      <c r="I73" s="102" t="s">
        <v>194</v>
      </c>
      <c r="J73" s="85">
        <v>126</v>
      </c>
      <c r="K73" s="81"/>
      <c r="L73" s="91">
        <v>8</v>
      </c>
      <c r="M73" s="91">
        <v>1</v>
      </c>
      <c r="N73" s="97">
        <v>5760095220</v>
      </c>
      <c r="O73" s="93">
        <v>0</v>
      </c>
      <c r="P73" s="85"/>
      <c r="Q73" s="86"/>
      <c r="R73" s="88"/>
      <c r="S73" s="88"/>
      <c r="T73" s="88"/>
      <c r="U73" s="88"/>
      <c r="V73" s="88"/>
      <c r="W73" s="88"/>
      <c r="X73" s="253">
        <f>X74</f>
        <v>193600</v>
      </c>
      <c r="Y73" s="253">
        <f>Y74</f>
        <v>521200</v>
      </c>
      <c r="Z73" s="253">
        <f>Z74</f>
        <v>282700</v>
      </c>
      <c r="AA73" s="253">
        <f>AA74</f>
        <v>306800</v>
      </c>
    </row>
    <row r="74" spans="1:27" ht="29.25" customHeight="1" x14ac:dyDescent="0.25">
      <c r="A74" s="103"/>
      <c r="B74" s="99"/>
      <c r="C74" s="100"/>
      <c r="D74" s="102"/>
      <c r="E74" s="102"/>
      <c r="F74" s="328" t="s">
        <v>167</v>
      </c>
      <c r="G74" s="329"/>
      <c r="H74" s="329"/>
      <c r="I74" s="330"/>
      <c r="J74" s="85">
        <v>126</v>
      </c>
      <c r="K74" s="81">
        <v>801</v>
      </c>
      <c r="L74" s="91">
        <v>8</v>
      </c>
      <c r="M74" s="91">
        <v>1</v>
      </c>
      <c r="N74" s="97">
        <v>5760095220</v>
      </c>
      <c r="O74" s="93">
        <v>240</v>
      </c>
      <c r="P74" s="85"/>
      <c r="Q74" s="86">
        <v>10000</v>
      </c>
      <c r="R74" s="331"/>
      <c r="S74" s="332"/>
      <c r="T74" s="332"/>
      <c r="U74" s="333"/>
      <c r="V74" s="88">
        <v>0</v>
      </c>
      <c r="W74" s="88">
        <v>0</v>
      </c>
      <c r="X74" s="253">
        <f>X76+X75</f>
        <v>193600</v>
      </c>
      <c r="Y74" s="253">
        <f>Y76+Y75</f>
        <v>521200</v>
      </c>
      <c r="Z74" s="253">
        <f>Z76+Z75</f>
        <v>282700</v>
      </c>
      <c r="AA74" s="253">
        <f>AA76+AA75</f>
        <v>306800</v>
      </c>
    </row>
    <row r="75" spans="1:27" ht="17.25" customHeight="1" x14ac:dyDescent="0.25">
      <c r="A75" s="103"/>
      <c r="B75" s="99"/>
      <c r="C75" s="100"/>
      <c r="D75" s="102"/>
      <c r="E75" s="102"/>
      <c r="F75" s="328" t="s">
        <v>168</v>
      </c>
      <c r="G75" s="329"/>
      <c r="H75" s="329"/>
      <c r="I75" s="330"/>
      <c r="J75" s="85">
        <v>126</v>
      </c>
      <c r="K75" s="81">
        <v>801</v>
      </c>
      <c r="L75" s="91">
        <v>8</v>
      </c>
      <c r="M75" s="91">
        <v>1</v>
      </c>
      <c r="N75" s="97">
        <v>5760095220</v>
      </c>
      <c r="O75" s="93">
        <v>244</v>
      </c>
      <c r="P75" s="85"/>
      <c r="Q75" s="86">
        <v>10000</v>
      </c>
      <c r="R75" s="331"/>
      <c r="S75" s="332"/>
      <c r="T75" s="332"/>
      <c r="U75" s="333"/>
      <c r="V75" s="88">
        <v>0</v>
      </c>
      <c r="W75" s="88">
        <v>0</v>
      </c>
      <c r="X75" s="282">
        <v>193600</v>
      </c>
      <c r="Y75" s="282">
        <f>52628.49+X75</f>
        <v>246228.49</v>
      </c>
      <c r="Z75" s="283">
        <v>7700</v>
      </c>
      <c r="AA75" s="283">
        <v>26800</v>
      </c>
    </row>
    <row r="76" spans="1:27" ht="16.5" customHeight="1" x14ac:dyDescent="0.25">
      <c r="A76" s="103"/>
      <c r="B76" s="99"/>
      <c r="C76" s="100"/>
      <c r="D76" s="102"/>
      <c r="E76" s="102"/>
      <c r="F76" s="328" t="s">
        <v>186</v>
      </c>
      <c r="G76" s="329"/>
      <c r="H76" s="329"/>
      <c r="I76" s="330"/>
      <c r="J76" s="85">
        <v>126</v>
      </c>
      <c r="K76" s="81">
        <v>801</v>
      </c>
      <c r="L76" s="91">
        <v>8</v>
      </c>
      <c r="M76" s="91">
        <v>1</v>
      </c>
      <c r="N76" s="97">
        <v>5760095220</v>
      </c>
      <c r="O76" s="93">
        <v>247</v>
      </c>
      <c r="P76" s="85"/>
      <c r="Q76" s="86">
        <v>10000</v>
      </c>
      <c r="R76" s="331"/>
      <c r="S76" s="332"/>
      <c r="T76" s="332"/>
      <c r="U76" s="333"/>
      <c r="V76" s="88">
        <v>0</v>
      </c>
      <c r="W76" s="88">
        <v>0</v>
      </c>
      <c r="X76" s="122">
        <v>0</v>
      </c>
      <c r="Y76" s="122">
        <v>274971.51</v>
      </c>
      <c r="Z76" s="98">
        <v>275000</v>
      </c>
      <c r="AA76" s="98">
        <v>280000</v>
      </c>
    </row>
    <row r="77" spans="1:27" ht="19.5" customHeight="1" x14ac:dyDescent="0.25">
      <c r="A77" s="104"/>
      <c r="B77" s="104"/>
      <c r="C77" s="104"/>
      <c r="D77" s="104"/>
      <c r="E77" s="104"/>
      <c r="F77" s="322" t="s">
        <v>196</v>
      </c>
      <c r="G77" s="322"/>
      <c r="H77" s="322"/>
      <c r="I77" s="322"/>
      <c r="J77" s="105"/>
      <c r="K77" s="106"/>
      <c r="L77" s="105"/>
      <c r="M77" s="105"/>
      <c r="N77" s="107"/>
      <c r="O77" s="107"/>
      <c r="P77" s="106"/>
      <c r="Q77" s="108">
        <v>10000</v>
      </c>
      <c r="R77" s="87"/>
      <c r="S77" s="87"/>
      <c r="T77" s="87"/>
      <c r="U77" s="87"/>
      <c r="V77" s="87">
        <v>0</v>
      </c>
      <c r="W77" s="87">
        <v>0</v>
      </c>
      <c r="X77" s="127">
        <f>X10</f>
        <v>1075772.3900000001</v>
      </c>
      <c r="Y77" s="127">
        <f>Y10</f>
        <v>6169272.3899999997</v>
      </c>
      <c r="Z77" s="109">
        <f>Z10</f>
        <v>4943500</v>
      </c>
      <c r="AA77" s="109">
        <f>AA10</f>
        <v>4998700</v>
      </c>
    </row>
    <row r="80" spans="1:27" x14ac:dyDescent="0.25">
      <c r="M80" s="110" t="s">
        <v>202</v>
      </c>
    </row>
  </sheetData>
  <mergeCells count="117">
    <mergeCell ref="R15:U15"/>
    <mergeCell ref="C14:I14"/>
    <mergeCell ref="C12:I12"/>
    <mergeCell ref="A13:I13"/>
    <mergeCell ref="E15:I15"/>
    <mergeCell ref="E22:I22"/>
    <mergeCell ref="F16:I16"/>
    <mergeCell ref="C19:I19"/>
    <mergeCell ref="R19:U19"/>
    <mergeCell ref="A20:I20"/>
    <mergeCell ref="A11:I11"/>
    <mergeCell ref="R11:U11"/>
    <mergeCell ref="R12:U12"/>
    <mergeCell ref="R13:U13"/>
    <mergeCell ref="R14:U14"/>
    <mergeCell ref="R35:U35"/>
    <mergeCell ref="C21:I21"/>
    <mergeCell ref="F23:I23"/>
    <mergeCell ref="F27:I27"/>
    <mergeCell ref="F34:I34"/>
    <mergeCell ref="R36:U36"/>
    <mergeCell ref="R16:U16"/>
    <mergeCell ref="R20:U20"/>
    <mergeCell ref="R21:U21"/>
    <mergeCell ref="R22:U22"/>
    <mergeCell ref="R23:U23"/>
    <mergeCell ref="R27:U27"/>
    <mergeCell ref="R34:U34"/>
    <mergeCell ref="R37:U37"/>
    <mergeCell ref="A35:I35"/>
    <mergeCell ref="R38:U38"/>
    <mergeCell ref="R39:U39"/>
    <mergeCell ref="E40:I40"/>
    <mergeCell ref="R40:U40"/>
    <mergeCell ref="D38:I38"/>
    <mergeCell ref="C36:I36"/>
    <mergeCell ref="A37:I37"/>
    <mergeCell ref="E39:I39"/>
    <mergeCell ref="F42:I42"/>
    <mergeCell ref="F43:I43"/>
    <mergeCell ref="R43:U43"/>
    <mergeCell ref="F44:I44"/>
    <mergeCell ref="R44:U44"/>
    <mergeCell ref="R45:U45"/>
    <mergeCell ref="R46:U46"/>
    <mergeCell ref="R47:U47"/>
    <mergeCell ref="A45:I45"/>
    <mergeCell ref="R48:U48"/>
    <mergeCell ref="R49:U49"/>
    <mergeCell ref="R50:U50"/>
    <mergeCell ref="D48:I48"/>
    <mergeCell ref="E49:I49"/>
    <mergeCell ref="F50:I50"/>
    <mergeCell ref="F51:I51"/>
    <mergeCell ref="R51:U51"/>
    <mergeCell ref="R52:U52"/>
    <mergeCell ref="C53:I53"/>
    <mergeCell ref="R53:U53"/>
    <mergeCell ref="C52:I52"/>
    <mergeCell ref="R54:U54"/>
    <mergeCell ref="R55:U55"/>
    <mergeCell ref="R56:U56"/>
    <mergeCell ref="A54:I54"/>
    <mergeCell ref="R57:U57"/>
    <mergeCell ref="F58:I58"/>
    <mergeCell ref="R58:U58"/>
    <mergeCell ref="D55:I55"/>
    <mergeCell ref="E56:I56"/>
    <mergeCell ref="F59:I59"/>
    <mergeCell ref="R59:U59"/>
    <mergeCell ref="F57:I57"/>
    <mergeCell ref="R60:U60"/>
    <mergeCell ref="R61:U61"/>
    <mergeCell ref="R62:U62"/>
    <mergeCell ref="A60:I60"/>
    <mergeCell ref="C61:I61"/>
    <mergeCell ref="A62:I62"/>
    <mergeCell ref="A67:I67"/>
    <mergeCell ref="C68:I68"/>
    <mergeCell ref="F74:I74"/>
    <mergeCell ref="R74:U74"/>
    <mergeCell ref="R63:U63"/>
    <mergeCell ref="R64:U64"/>
    <mergeCell ref="R65:U65"/>
    <mergeCell ref="D63:I63"/>
    <mergeCell ref="E64:I64"/>
    <mergeCell ref="F65:I65"/>
    <mergeCell ref="A6:AA6"/>
    <mergeCell ref="A7:Y7"/>
    <mergeCell ref="A9:I9"/>
    <mergeCell ref="A10:I10"/>
    <mergeCell ref="R10:U10"/>
    <mergeCell ref="F75:I75"/>
    <mergeCell ref="R75:U75"/>
    <mergeCell ref="F66:I66"/>
    <mergeCell ref="R66:U66"/>
    <mergeCell ref="R67:U67"/>
    <mergeCell ref="F72:I72"/>
    <mergeCell ref="F28:I28"/>
    <mergeCell ref="R28:U28"/>
    <mergeCell ref="F29:I29"/>
    <mergeCell ref="R29:U29"/>
    <mergeCell ref="R69:U69"/>
    <mergeCell ref="R70:U70"/>
    <mergeCell ref="A69:I69"/>
    <mergeCell ref="D70:I70"/>
    <mergeCell ref="R68:U68"/>
    <mergeCell ref="F77:I77"/>
    <mergeCell ref="F41:I41"/>
    <mergeCell ref="R42:U42"/>
    <mergeCell ref="C46:I46"/>
    <mergeCell ref="A47:I47"/>
    <mergeCell ref="R72:U72"/>
    <mergeCell ref="F76:I76"/>
    <mergeCell ref="R76:U76"/>
    <mergeCell ref="F71:I71"/>
    <mergeCell ref="R71:U71"/>
  </mergeCells>
  <pageMargins left="0.5" right="0.37" top="0.41" bottom="0.44" header="0.31496062992125984" footer="0.31496062992125984"/>
  <pageSetup paperSize="9" scale="63" fitToHeight="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topLeftCell="G1" workbookViewId="0">
      <selection activeCell="J4" sqref="J4"/>
    </sheetView>
  </sheetViews>
  <sheetFormatPr defaultRowHeight="15" x14ac:dyDescent="0.25"/>
  <cols>
    <col min="1" max="6" width="1" style="110" hidden="1" customWidth="1"/>
    <col min="7" max="8" width="1" style="110" customWidth="1"/>
    <col min="9" max="9" width="90" style="110" customWidth="1"/>
    <col min="10" max="10" width="16.1640625" style="123" customWidth="1"/>
    <col min="11" max="11" width="0" style="110" hidden="1" customWidth="1"/>
    <col min="12" max="12" width="4.5" style="110" bestFit="1" customWidth="1"/>
    <col min="13" max="13" width="4.83203125" style="110" bestFit="1" customWidth="1"/>
    <col min="14" max="14" width="5.83203125" style="123" bestFit="1" customWidth="1"/>
    <col min="15" max="22" width="0" style="110" hidden="1" customWidth="1"/>
    <col min="23" max="26" width="16" style="110" bestFit="1" customWidth="1"/>
    <col min="27" max="16384" width="9.33203125" style="110"/>
  </cols>
  <sheetData>
    <row r="1" spans="1:26" x14ac:dyDescent="0.25">
      <c r="J1" s="111" t="s">
        <v>213</v>
      </c>
      <c r="N1" s="110"/>
    </row>
    <row r="2" spans="1:26" x14ac:dyDescent="0.25">
      <c r="J2" s="111" t="s">
        <v>25</v>
      </c>
      <c r="N2" s="110"/>
    </row>
    <row r="3" spans="1:26" x14ac:dyDescent="0.25">
      <c r="J3" s="111" t="s">
        <v>198</v>
      </c>
      <c r="N3" s="110"/>
    </row>
    <row r="4" spans="1:26" x14ac:dyDescent="0.25">
      <c r="J4" s="112" t="s">
        <v>230</v>
      </c>
      <c r="N4" s="110"/>
    </row>
    <row r="5" spans="1:26" x14ac:dyDescent="0.25">
      <c r="A5" s="113"/>
      <c r="B5" s="113"/>
      <c r="C5" s="113"/>
      <c r="D5" s="113"/>
      <c r="E5" s="113"/>
      <c r="F5" s="113"/>
      <c r="G5" s="113"/>
      <c r="H5" s="113"/>
      <c r="I5" s="114"/>
      <c r="J5" s="116"/>
      <c r="K5" s="115"/>
      <c r="L5" s="115"/>
      <c r="M5" s="115"/>
      <c r="N5" s="116"/>
      <c r="O5" s="115"/>
      <c r="P5" s="114"/>
      <c r="Q5" s="115"/>
      <c r="R5" s="113"/>
      <c r="S5" s="113"/>
      <c r="T5" s="113"/>
      <c r="U5" s="113"/>
      <c r="V5" s="113"/>
      <c r="W5" s="113"/>
      <c r="X5" s="113"/>
    </row>
    <row r="6" spans="1:26" ht="57" customHeight="1" x14ac:dyDescent="0.25">
      <c r="A6" s="363" t="s">
        <v>223</v>
      </c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363"/>
      <c r="M6" s="363"/>
      <c r="N6" s="363"/>
      <c r="O6" s="363"/>
      <c r="P6" s="363"/>
      <c r="Q6" s="363"/>
      <c r="R6" s="363"/>
      <c r="S6" s="363"/>
      <c r="T6" s="363"/>
      <c r="U6" s="363"/>
      <c r="V6" s="363"/>
      <c r="W6" s="363"/>
      <c r="X6" s="363"/>
      <c r="Y6" s="364"/>
      <c r="Z6" s="364"/>
    </row>
    <row r="7" spans="1:26" ht="18" customHeight="1" x14ac:dyDescent="0.25">
      <c r="J7" s="110"/>
      <c r="N7" s="110"/>
      <c r="Y7" s="113"/>
    </row>
    <row r="8" spans="1:26" ht="21" customHeight="1" x14ac:dyDescent="0.25">
      <c r="A8" s="322" t="s">
        <v>139</v>
      </c>
      <c r="B8" s="322"/>
      <c r="C8" s="322"/>
      <c r="D8" s="322"/>
      <c r="E8" s="322"/>
      <c r="F8" s="322"/>
      <c r="G8" s="322"/>
      <c r="H8" s="322"/>
      <c r="I8" s="322"/>
      <c r="J8" s="117" t="s">
        <v>150</v>
      </c>
      <c r="K8" s="117" t="s">
        <v>149</v>
      </c>
      <c r="L8" s="117" t="s">
        <v>132</v>
      </c>
      <c r="M8" s="117" t="s">
        <v>133</v>
      </c>
      <c r="N8" s="117" t="s">
        <v>151</v>
      </c>
      <c r="O8" s="117" t="s">
        <v>152</v>
      </c>
      <c r="P8" s="117" t="s">
        <v>153</v>
      </c>
      <c r="Q8" s="117" t="s">
        <v>142</v>
      </c>
      <c r="R8" s="117" t="s">
        <v>143</v>
      </c>
      <c r="S8" s="117" t="s">
        <v>144</v>
      </c>
      <c r="T8" s="117" t="s">
        <v>145</v>
      </c>
      <c r="U8" s="117" t="s">
        <v>146</v>
      </c>
      <c r="V8" s="117"/>
      <c r="W8" s="117" t="s">
        <v>229</v>
      </c>
      <c r="X8" s="117">
        <v>2021</v>
      </c>
      <c r="Y8" s="118">
        <v>2022</v>
      </c>
      <c r="Z8" s="119">
        <v>2023</v>
      </c>
    </row>
    <row r="9" spans="1:26" ht="21" customHeight="1" x14ac:dyDescent="0.25">
      <c r="A9" s="339" t="s">
        <v>214</v>
      </c>
      <c r="B9" s="339"/>
      <c r="C9" s="339"/>
      <c r="D9" s="339"/>
      <c r="E9" s="339"/>
      <c r="F9" s="339"/>
      <c r="G9" s="339"/>
      <c r="H9" s="339"/>
      <c r="I9" s="339"/>
      <c r="J9" s="83" t="s">
        <v>155</v>
      </c>
      <c r="K9" s="81">
        <v>0</v>
      </c>
      <c r="L9" s="82">
        <v>0</v>
      </c>
      <c r="M9" s="82">
        <v>0</v>
      </c>
      <c r="N9" s="84">
        <v>0</v>
      </c>
      <c r="O9" s="85"/>
      <c r="P9" s="86">
        <v>0</v>
      </c>
      <c r="Q9" s="336"/>
      <c r="R9" s="336"/>
      <c r="S9" s="336"/>
      <c r="T9" s="336"/>
      <c r="U9" s="88">
        <v>0</v>
      </c>
      <c r="V9" s="88">
        <v>0</v>
      </c>
      <c r="W9" s="120"/>
      <c r="X9" s="120"/>
      <c r="Y9" s="120">
        <v>45700</v>
      </c>
      <c r="Z9" s="120">
        <v>95400</v>
      </c>
    </row>
    <row r="10" spans="1:26" ht="47.25" customHeight="1" x14ac:dyDescent="0.25">
      <c r="A10" s="339" t="s">
        <v>199</v>
      </c>
      <c r="B10" s="339"/>
      <c r="C10" s="339"/>
      <c r="D10" s="339"/>
      <c r="E10" s="339"/>
      <c r="F10" s="339"/>
      <c r="G10" s="339"/>
      <c r="H10" s="339"/>
      <c r="I10" s="339"/>
      <c r="J10" s="83" t="s">
        <v>158</v>
      </c>
      <c r="K10" s="256">
        <v>0</v>
      </c>
      <c r="L10" s="82">
        <v>0</v>
      </c>
      <c r="M10" s="82">
        <v>0</v>
      </c>
      <c r="N10" s="84">
        <v>0</v>
      </c>
      <c r="O10" s="80"/>
      <c r="P10" s="257">
        <v>0</v>
      </c>
      <c r="Q10" s="336"/>
      <c r="R10" s="336"/>
      <c r="S10" s="336"/>
      <c r="T10" s="336"/>
      <c r="U10" s="87">
        <v>0</v>
      </c>
      <c r="V10" s="87">
        <v>0</v>
      </c>
      <c r="W10" s="89">
        <f>W11+W25+W31+W36+W41+W46</f>
        <v>1075772.3900000001</v>
      </c>
      <c r="X10" s="89">
        <f>X11+X25+X31+X36+X41+X46</f>
        <v>6169272.3899999997</v>
      </c>
      <c r="Y10" s="89">
        <f>Y11+Y25+Y31+Y36+Y41+Y46</f>
        <v>4943500</v>
      </c>
      <c r="Z10" s="89">
        <f>Z11+Z25+Z31+Z36+Z41+Z46</f>
        <v>4998700</v>
      </c>
    </row>
    <row r="11" spans="1:26" ht="31.5" customHeight="1" x14ac:dyDescent="0.25">
      <c r="A11" s="125"/>
      <c r="B11" s="126"/>
      <c r="C11" s="348" t="s">
        <v>159</v>
      </c>
      <c r="D11" s="349"/>
      <c r="E11" s="349"/>
      <c r="F11" s="349"/>
      <c r="G11" s="349"/>
      <c r="H11" s="349"/>
      <c r="I11" s="350"/>
      <c r="J11" s="267" t="s">
        <v>216</v>
      </c>
      <c r="K11" s="268">
        <v>102</v>
      </c>
      <c r="L11" s="269">
        <v>0</v>
      </c>
      <c r="M11" s="269">
        <v>0</v>
      </c>
      <c r="N11" s="270">
        <v>0</v>
      </c>
      <c r="O11" s="271"/>
      <c r="P11" s="272">
        <v>0</v>
      </c>
      <c r="Q11" s="351"/>
      <c r="R11" s="351"/>
      <c r="S11" s="351"/>
      <c r="T11" s="351"/>
      <c r="U11" s="273">
        <v>0</v>
      </c>
      <c r="V11" s="273">
        <v>0</v>
      </c>
      <c r="W11" s="274">
        <f>W12+W16+W22</f>
        <v>201055.76</v>
      </c>
      <c r="X11" s="274">
        <f>X12+X16+X22</f>
        <v>2526155.7599999998</v>
      </c>
      <c r="Y11" s="274">
        <f>Y12+Y16+Y22</f>
        <v>2197000</v>
      </c>
      <c r="Z11" s="274">
        <f>Z12+Z16+Z22</f>
        <v>2197000</v>
      </c>
    </row>
    <row r="12" spans="1:26" ht="15" customHeight="1" x14ac:dyDescent="0.25">
      <c r="A12" s="124"/>
      <c r="B12" s="96"/>
      <c r="C12" s="90"/>
      <c r="D12" s="95"/>
      <c r="E12" s="352" t="s">
        <v>161</v>
      </c>
      <c r="F12" s="353"/>
      <c r="G12" s="353"/>
      <c r="H12" s="353"/>
      <c r="I12" s="354"/>
      <c r="J12" s="258">
        <v>5710010010</v>
      </c>
      <c r="K12" s="259">
        <v>102</v>
      </c>
      <c r="L12" s="260">
        <v>1</v>
      </c>
      <c r="M12" s="260">
        <v>2</v>
      </c>
      <c r="N12" s="261">
        <v>0</v>
      </c>
      <c r="O12" s="262"/>
      <c r="P12" s="263">
        <v>0</v>
      </c>
      <c r="Q12" s="355"/>
      <c r="R12" s="355"/>
      <c r="S12" s="355"/>
      <c r="T12" s="355"/>
      <c r="U12" s="264">
        <v>0</v>
      </c>
      <c r="V12" s="264">
        <v>0</v>
      </c>
      <c r="W12" s="265">
        <f t="shared" ref="W12:X14" si="0">W13</f>
        <v>0</v>
      </c>
      <c r="X12" s="265">
        <f t="shared" si="0"/>
        <v>651800</v>
      </c>
      <c r="Y12" s="265">
        <f t="shared" ref="Y12:Z14" si="1">Y13</f>
        <v>651800</v>
      </c>
      <c r="Z12" s="265">
        <f t="shared" si="1"/>
        <v>651800</v>
      </c>
    </row>
    <row r="13" spans="1:26" ht="15" customHeight="1" x14ac:dyDescent="0.25">
      <c r="A13" s="356" t="s">
        <v>156</v>
      </c>
      <c r="B13" s="357"/>
      <c r="C13" s="357"/>
      <c r="D13" s="357"/>
      <c r="E13" s="357"/>
      <c r="F13" s="357"/>
      <c r="G13" s="357"/>
      <c r="H13" s="357"/>
      <c r="I13" s="358"/>
      <c r="J13" s="92" t="s">
        <v>215</v>
      </c>
      <c r="K13" s="81">
        <v>100</v>
      </c>
      <c r="L13" s="91">
        <v>1</v>
      </c>
      <c r="M13" s="91">
        <v>0</v>
      </c>
      <c r="N13" s="93">
        <v>0</v>
      </c>
      <c r="O13" s="85"/>
      <c r="P13" s="86">
        <v>0</v>
      </c>
      <c r="Q13" s="331"/>
      <c r="R13" s="332"/>
      <c r="S13" s="332"/>
      <c r="T13" s="333"/>
      <c r="U13" s="88">
        <v>0</v>
      </c>
      <c r="V13" s="88">
        <v>0</v>
      </c>
      <c r="W13" s="121">
        <f t="shared" si="0"/>
        <v>0</v>
      </c>
      <c r="X13" s="121">
        <f t="shared" si="0"/>
        <v>651800</v>
      </c>
      <c r="Y13" s="121">
        <f t="shared" si="1"/>
        <v>651800</v>
      </c>
      <c r="Z13" s="121">
        <f t="shared" si="1"/>
        <v>651800</v>
      </c>
    </row>
    <row r="14" spans="1:26" ht="34.5" customHeight="1" x14ac:dyDescent="0.25">
      <c r="A14" s="125"/>
      <c r="B14" s="126"/>
      <c r="C14" s="342" t="s">
        <v>157</v>
      </c>
      <c r="D14" s="343"/>
      <c r="E14" s="343"/>
      <c r="F14" s="343"/>
      <c r="G14" s="343"/>
      <c r="H14" s="343"/>
      <c r="I14" s="344"/>
      <c r="J14" s="92" t="s">
        <v>215</v>
      </c>
      <c r="K14" s="81">
        <v>102</v>
      </c>
      <c r="L14" s="91">
        <v>1</v>
      </c>
      <c r="M14" s="91">
        <v>2</v>
      </c>
      <c r="N14" s="93">
        <v>0</v>
      </c>
      <c r="O14" s="85"/>
      <c r="P14" s="86">
        <v>0</v>
      </c>
      <c r="Q14" s="331"/>
      <c r="R14" s="332"/>
      <c r="S14" s="332"/>
      <c r="T14" s="333"/>
      <c r="U14" s="88">
        <v>0</v>
      </c>
      <c r="V14" s="88">
        <v>0</v>
      </c>
      <c r="W14" s="94">
        <f t="shared" si="0"/>
        <v>0</v>
      </c>
      <c r="X14" s="94">
        <f t="shared" si="0"/>
        <v>651800</v>
      </c>
      <c r="Y14" s="94">
        <f t="shared" si="1"/>
        <v>651800</v>
      </c>
      <c r="Z14" s="94">
        <f t="shared" si="1"/>
        <v>651800</v>
      </c>
    </row>
    <row r="15" spans="1:26" ht="15" customHeight="1" x14ac:dyDescent="0.25">
      <c r="A15" s="124"/>
      <c r="B15" s="96"/>
      <c r="C15" s="90"/>
      <c r="D15" s="95"/>
      <c r="E15" s="95"/>
      <c r="F15" s="342" t="s">
        <v>162</v>
      </c>
      <c r="G15" s="343"/>
      <c r="H15" s="343"/>
      <c r="I15" s="344"/>
      <c r="J15" s="97">
        <v>5710010010</v>
      </c>
      <c r="K15" s="81">
        <v>102</v>
      </c>
      <c r="L15" s="91">
        <v>1</v>
      </c>
      <c r="M15" s="91">
        <v>2</v>
      </c>
      <c r="N15" s="93">
        <v>120</v>
      </c>
      <c r="O15" s="85"/>
      <c r="P15" s="86">
        <v>10000</v>
      </c>
      <c r="Q15" s="325"/>
      <c r="R15" s="325"/>
      <c r="S15" s="325"/>
      <c r="T15" s="325"/>
      <c r="U15" s="88">
        <v>0</v>
      </c>
      <c r="V15" s="88">
        <v>0</v>
      </c>
      <c r="W15" s="94">
        <v>0</v>
      </c>
      <c r="X15" s="94">
        <v>651800</v>
      </c>
      <c r="Y15" s="94">
        <v>651800</v>
      </c>
      <c r="Z15" s="94">
        <v>651800</v>
      </c>
    </row>
    <row r="16" spans="1:26" ht="15" customHeight="1" x14ac:dyDescent="0.25">
      <c r="A16" s="124"/>
      <c r="B16" s="96"/>
      <c r="C16" s="90"/>
      <c r="D16" s="95"/>
      <c r="E16" s="352" t="s">
        <v>166</v>
      </c>
      <c r="F16" s="353"/>
      <c r="G16" s="353"/>
      <c r="H16" s="353"/>
      <c r="I16" s="354"/>
      <c r="J16" s="258">
        <v>5710010020</v>
      </c>
      <c r="K16" s="259">
        <v>102</v>
      </c>
      <c r="L16" s="260">
        <v>0</v>
      </c>
      <c r="M16" s="260">
        <v>0</v>
      </c>
      <c r="N16" s="261">
        <v>0</v>
      </c>
      <c r="O16" s="262"/>
      <c r="P16" s="263">
        <v>0</v>
      </c>
      <c r="Q16" s="355"/>
      <c r="R16" s="355"/>
      <c r="S16" s="355"/>
      <c r="T16" s="355"/>
      <c r="U16" s="264">
        <v>0</v>
      </c>
      <c r="V16" s="264">
        <v>0</v>
      </c>
      <c r="W16" s="265">
        <f t="shared" ref="W16:Z17" si="2">W17</f>
        <v>201055.76</v>
      </c>
      <c r="X16" s="265">
        <f t="shared" si="2"/>
        <v>1852355.76</v>
      </c>
      <c r="Y16" s="265">
        <f t="shared" si="2"/>
        <v>1523200</v>
      </c>
      <c r="Z16" s="265">
        <f t="shared" si="2"/>
        <v>1523200</v>
      </c>
    </row>
    <row r="17" spans="1:26" ht="15" customHeight="1" x14ac:dyDescent="0.25">
      <c r="A17" s="356" t="s">
        <v>156</v>
      </c>
      <c r="B17" s="357"/>
      <c r="C17" s="357"/>
      <c r="D17" s="357"/>
      <c r="E17" s="357"/>
      <c r="F17" s="357"/>
      <c r="G17" s="357"/>
      <c r="H17" s="357"/>
      <c r="I17" s="358"/>
      <c r="J17" s="92" t="s">
        <v>217</v>
      </c>
      <c r="K17" s="81">
        <v>100</v>
      </c>
      <c r="L17" s="91">
        <v>1</v>
      </c>
      <c r="M17" s="91">
        <v>0</v>
      </c>
      <c r="N17" s="93">
        <v>0</v>
      </c>
      <c r="O17" s="85"/>
      <c r="P17" s="86">
        <v>0</v>
      </c>
      <c r="Q17" s="331"/>
      <c r="R17" s="332"/>
      <c r="S17" s="332"/>
      <c r="T17" s="333"/>
      <c r="U17" s="88">
        <v>0</v>
      </c>
      <c r="V17" s="88">
        <v>0</v>
      </c>
      <c r="W17" s="121">
        <f t="shared" si="2"/>
        <v>201055.76</v>
      </c>
      <c r="X17" s="121">
        <f t="shared" si="2"/>
        <v>1852355.76</v>
      </c>
      <c r="Y17" s="121">
        <f t="shared" si="2"/>
        <v>1523200</v>
      </c>
      <c r="Z17" s="121">
        <f t="shared" si="2"/>
        <v>1523200</v>
      </c>
    </row>
    <row r="18" spans="1:26" ht="45" customHeight="1" x14ac:dyDescent="0.25">
      <c r="A18" s="254"/>
      <c r="B18" s="255"/>
      <c r="C18" s="342" t="s">
        <v>165</v>
      </c>
      <c r="D18" s="343"/>
      <c r="E18" s="343"/>
      <c r="F18" s="343"/>
      <c r="G18" s="343"/>
      <c r="H18" s="343"/>
      <c r="I18" s="344"/>
      <c r="J18" s="97">
        <v>5710010020</v>
      </c>
      <c r="K18" s="81">
        <v>104</v>
      </c>
      <c r="L18" s="91">
        <v>1</v>
      </c>
      <c r="M18" s="91">
        <v>4</v>
      </c>
      <c r="N18" s="93">
        <v>0</v>
      </c>
      <c r="O18" s="85"/>
      <c r="P18" s="86">
        <v>0</v>
      </c>
      <c r="Q18" s="325"/>
      <c r="R18" s="325"/>
      <c r="S18" s="325"/>
      <c r="T18" s="325"/>
      <c r="U18" s="88">
        <v>0</v>
      </c>
      <c r="V18" s="88">
        <v>0</v>
      </c>
      <c r="W18" s="121">
        <f>W19+W20+W21</f>
        <v>201055.76</v>
      </c>
      <c r="X18" s="121">
        <f>X19+X20+X21</f>
        <v>1852355.76</v>
      </c>
      <c r="Y18" s="121">
        <f>Y19+Y20+Y21</f>
        <v>1523200</v>
      </c>
      <c r="Z18" s="121">
        <f>Z19+Z20+Z21</f>
        <v>1523200</v>
      </c>
    </row>
    <row r="19" spans="1:26" x14ac:dyDescent="0.25">
      <c r="A19" s="103"/>
      <c r="B19" s="99"/>
      <c r="C19" s="90"/>
      <c r="D19" s="95"/>
      <c r="E19" s="95"/>
      <c r="F19" s="323" t="s">
        <v>162</v>
      </c>
      <c r="G19" s="323"/>
      <c r="H19" s="323"/>
      <c r="I19" s="323"/>
      <c r="J19" s="97">
        <v>5710010020</v>
      </c>
      <c r="K19" s="81">
        <v>104</v>
      </c>
      <c r="L19" s="91">
        <v>1</v>
      </c>
      <c r="M19" s="91">
        <v>4</v>
      </c>
      <c r="N19" s="93">
        <v>120</v>
      </c>
      <c r="O19" s="85"/>
      <c r="P19" s="86">
        <v>10000</v>
      </c>
      <c r="Q19" s="325"/>
      <c r="R19" s="325"/>
      <c r="S19" s="325"/>
      <c r="T19" s="325"/>
      <c r="U19" s="88">
        <v>0</v>
      </c>
      <c r="V19" s="88">
        <v>0</v>
      </c>
      <c r="W19" s="94">
        <v>0</v>
      </c>
      <c r="X19" s="94">
        <v>1425800</v>
      </c>
      <c r="Y19" s="94">
        <v>1425800</v>
      </c>
      <c r="Z19" s="94">
        <v>1425800</v>
      </c>
    </row>
    <row r="20" spans="1:26" ht="30.75" customHeight="1" x14ac:dyDescent="0.25">
      <c r="A20" s="103"/>
      <c r="B20" s="99"/>
      <c r="C20" s="90"/>
      <c r="D20" s="95"/>
      <c r="E20" s="95"/>
      <c r="F20" s="95"/>
      <c r="G20" s="95"/>
      <c r="H20" s="95"/>
      <c r="I20" s="95" t="s">
        <v>167</v>
      </c>
      <c r="J20" s="97">
        <v>5710010020</v>
      </c>
      <c r="K20" s="81"/>
      <c r="L20" s="91">
        <v>1</v>
      </c>
      <c r="M20" s="91">
        <v>4</v>
      </c>
      <c r="N20" s="93">
        <v>240</v>
      </c>
      <c r="O20" s="85"/>
      <c r="P20" s="86"/>
      <c r="Q20" s="88"/>
      <c r="R20" s="88"/>
      <c r="S20" s="88"/>
      <c r="T20" s="88"/>
      <c r="U20" s="88"/>
      <c r="V20" s="88"/>
      <c r="W20" s="121">
        <v>201014.76</v>
      </c>
      <c r="X20" s="121">
        <f>197100+W20</f>
        <v>398114.76</v>
      </c>
      <c r="Y20" s="121">
        <v>70000</v>
      </c>
      <c r="Z20" s="121">
        <v>70000</v>
      </c>
    </row>
    <row r="21" spans="1:26" x14ac:dyDescent="0.25">
      <c r="A21" s="103"/>
      <c r="B21" s="99"/>
      <c r="C21" s="90"/>
      <c r="D21" s="95"/>
      <c r="E21" s="95"/>
      <c r="F21" s="323" t="s">
        <v>169</v>
      </c>
      <c r="G21" s="323"/>
      <c r="H21" s="323"/>
      <c r="I21" s="323"/>
      <c r="J21" s="97">
        <v>5710010020</v>
      </c>
      <c r="K21" s="81">
        <v>104</v>
      </c>
      <c r="L21" s="91">
        <v>1</v>
      </c>
      <c r="M21" s="91">
        <v>4</v>
      </c>
      <c r="N21" s="93" t="s">
        <v>170</v>
      </c>
      <c r="O21" s="85"/>
      <c r="P21" s="86">
        <v>10000</v>
      </c>
      <c r="Q21" s="325"/>
      <c r="R21" s="325"/>
      <c r="S21" s="325"/>
      <c r="T21" s="325"/>
      <c r="U21" s="88">
        <v>0</v>
      </c>
      <c r="V21" s="88">
        <v>0</v>
      </c>
      <c r="W21" s="94">
        <v>41</v>
      </c>
      <c r="X21" s="94">
        <f>28400+W21</f>
        <v>28441</v>
      </c>
      <c r="Y21" s="94">
        <v>27400</v>
      </c>
      <c r="Z21" s="94">
        <v>27400</v>
      </c>
    </row>
    <row r="22" spans="1:26" ht="33.75" customHeight="1" x14ac:dyDescent="0.25">
      <c r="A22" s="254"/>
      <c r="B22" s="255"/>
      <c r="C22" s="95"/>
      <c r="D22" s="95"/>
      <c r="E22" s="95"/>
      <c r="F22" s="95"/>
      <c r="G22" s="95"/>
      <c r="H22" s="95"/>
      <c r="I22" s="266" t="s">
        <v>171</v>
      </c>
      <c r="J22" s="258">
        <v>5710010080</v>
      </c>
      <c r="K22" s="259">
        <v>104</v>
      </c>
      <c r="L22" s="260">
        <v>1</v>
      </c>
      <c r="M22" s="260">
        <v>6</v>
      </c>
      <c r="N22" s="261">
        <v>0</v>
      </c>
      <c r="O22" s="262"/>
      <c r="P22" s="263"/>
      <c r="Q22" s="264"/>
      <c r="R22" s="264"/>
      <c r="S22" s="264"/>
      <c r="T22" s="264"/>
      <c r="U22" s="264"/>
      <c r="V22" s="264"/>
      <c r="W22" s="265">
        <f t="shared" ref="W22:Z23" si="3">W23</f>
        <v>0</v>
      </c>
      <c r="X22" s="265">
        <f t="shared" si="3"/>
        <v>22000</v>
      </c>
      <c r="Y22" s="265">
        <f t="shared" si="3"/>
        <v>22000</v>
      </c>
      <c r="Z22" s="265">
        <f t="shared" si="3"/>
        <v>22000</v>
      </c>
    </row>
    <row r="23" spans="1:26" ht="35.25" customHeight="1" x14ac:dyDescent="0.25">
      <c r="A23" s="103"/>
      <c r="B23" s="99"/>
      <c r="C23" s="90"/>
      <c r="D23" s="95"/>
      <c r="E23" s="95"/>
      <c r="F23" s="95"/>
      <c r="G23" s="95"/>
      <c r="H23" s="95"/>
      <c r="I23" s="95" t="s">
        <v>172</v>
      </c>
      <c r="J23" s="97">
        <v>5710010080</v>
      </c>
      <c r="K23" s="81">
        <v>104</v>
      </c>
      <c r="L23" s="91">
        <v>1</v>
      </c>
      <c r="M23" s="91">
        <v>6</v>
      </c>
      <c r="N23" s="93">
        <v>0</v>
      </c>
      <c r="O23" s="85"/>
      <c r="P23" s="86"/>
      <c r="Q23" s="88"/>
      <c r="R23" s="88"/>
      <c r="S23" s="88"/>
      <c r="T23" s="88"/>
      <c r="U23" s="88"/>
      <c r="V23" s="88"/>
      <c r="W23" s="94">
        <f t="shared" si="3"/>
        <v>0</v>
      </c>
      <c r="X23" s="94">
        <f t="shared" si="3"/>
        <v>22000</v>
      </c>
      <c r="Y23" s="94">
        <f t="shared" si="3"/>
        <v>22000</v>
      </c>
      <c r="Z23" s="94">
        <f t="shared" si="3"/>
        <v>22000</v>
      </c>
    </row>
    <row r="24" spans="1:26" x14ac:dyDescent="0.25">
      <c r="A24" s="103"/>
      <c r="B24" s="99"/>
      <c r="C24" s="90"/>
      <c r="D24" s="95"/>
      <c r="E24" s="95"/>
      <c r="F24" s="323" t="s">
        <v>169</v>
      </c>
      <c r="G24" s="323"/>
      <c r="H24" s="323"/>
      <c r="I24" s="323"/>
      <c r="J24" s="97">
        <v>5710010080</v>
      </c>
      <c r="K24" s="81">
        <v>104</v>
      </c>
      <c r="L24" s="91">
        <v>1</v>
      </c>
      <c r="M24" s="91">
        <v>6</v>
      </c>
      <c r="N24" s="93" t="s">
        <v>170</v>
      </c>
      <c r="O24" s="85"/>
      <c r="P24" s="86">
        <v>10000</v>
      </c>
      <c r="Q24" s="325"/>
      <c r="R24" s="325"/>
      <c r="S24" s="325"/>
      <c r="T24" s="325"/>
      <c r="U24" s="88">
        <v>0</v>
      </c>
      <c r="V24" s="88">
        <v>0</v>
      </c>
      <c r="W24" s="94">
        <v>0</v>
      </c>
      <c r="X24" s="94">
        <v>22000</v>
      </c>
      <c r="Y24" s="94">
        <v>22000</v>
      </c>
      <c r="Z24" s="94">
        <v>22000</v>
      </c>
    </row>
    <row r="25" spans="1:26" s="279" customFormat="1" ht="35.25" customHeight="1" x14ac:dyDescent="0.25">
      <c r="A25" s="275"/>
      <c r="B25" s="276"/>
      <c r="C25" s="277"/>
      <c r="D25" s="362" t="s">
        <v>175</v>
      </c>
      <c r="E25" s="362"/>
      <c r="F25" s="362"/>
      <c r="G25" s="362"/>
      <c r="H25" s="362"/>
      <c r="I25" s="362"/>
      <c r="J25" s="278">
        <v>5720000000</v>
      </c>
      <c r="K25" s="268">
        <v>203</v>
      </c>
      <c r="L25" s="269">
        <v>0</v>
      </c>
      <c r="M25" s="269">
        <v>0</v>
      </c>
      <c r="N25" s="270">
        <v>0</v>
      </c>
      <c r="O25" s="271"/>
      <c r="P25" s="272">
        <v>0</v>
      </c>
      <c r="Q25" s="351"/>
      <c r="R25" s="351"/>
      <c r="S25" s="351"/>
      <c r="T25" s="351"/>
      <c r="U25" s="273">
        <v>0</v>
      </c>
      <c r="V25" s="273">
        <v>0</v>
      </c>
      <c r="W25" s="274">
        <f t="shared" ref="W25:Z27" si="4">W26</f>
        <v>0</v>
      </c>
      <c r="X25" s="274">
        <f t="shared" si="4"/>
        <v>102000</v>
      </c>
      <c r="Y25" s="274">
        <f t="shared" si="4"/>
        <v>103000</v>
      </c>
      <c r="Z25" s="274">
        <f t="shared" si="4"/>
        <v>107100</v>
      </c>
    </row>
    <row r="26" spans="1:26" x14ac:dyDescent="0.25">
      <c r="A26" s="359" t="s">
        <v>173</v>
      </c>
      <c r="B26" s="359"/>
      <c r="C26" s="359"/>
      <c r="D26" s="359"/>
      <c r="E26" s="359"/>
      <c r="F26" s="359"/>
      <c r="G26" s="359"/>
      <c r="H26" s="359"/>
      <c r="I26" s="359"/>
      <c r="J26" s="92" t="s">
        <v>218</v>
      </c>
      <c r="K26" s="81">
        <v>200</v>
      </c>
      <c r="L26" s="91">
        <v>2</v>
      </c>
      <c r="M26" s="91">
        <v>0</v>
      </c>
      <c r="N26" s="93">
        <v>0</v>
      </c>
      <c r="O26" s="85"/>
      <c r="P26" s="86">
        <v>0</v>
      </c>
      <c r="Q26" s="325"/>
      <c r="R26" s="325"/>
      <c r="S26" s="325"/>
      <c r="T26" s="325"/>
      <c r="U26" s="88">
        <v>0</v>
      </c>
      <c r="V26" s="88">
        <v>0</v>
      </c>
      <c r="W26" s="121">
        <f t="shared" si="4"/>
        <v>0</v>
      </c>
      <c r="X26" s="121">
        <f t="shared" si="4"/>
        <v>102000</v>
      </c>
      <c r="Y26" s="121">
        <f t="shared" si="4"/>
        <v>103000</v>
      </c>
      <c r="Z26" s="121">
        <f t="shared" si="4"/>
        <v>107100</v>
      </c>
    </row>
    <row r="27" spans="1:26" x14ac:dyDescent="0.25">
      <c r="A27" s="254"/>
      <c r="B27" s="255"/>
      <c r="C27" s="323" t="s">
        <v>174</v>
      </c>
      <c r="D27" s="323"/>
      <c r="E27" s="323"/>
      <c r="F27" s="323"/>
      <c r="G27" s="323"/>
      <c r="H27" s="323"/>
      <c r="I27" s="323"/>
      <c r="J27" s="92" t="s">
        <v>218</v>
      </c>
      <c r="K27" s="81">
        <v>203</v>
      </c>
      <c r="L27" s="91">
        <v>2</v>
      </c>
      <c r="M27" s="91">
        <v>3</v>
      </c>
      <c r="N27" s="93">
        <v>0</v>
      </c>
      <c r="O27" s="85"/>
      <c r="P27" s="86">
        <v>0</v>
      </c>
      <c r="Q27" s="325"/>
      <c r="R27" s="325"/>
      <c r="S27" s="325"/>
      <c r="T27" s="325"/>
      <c r="U27" s="88">
        <v>0</v>
      </c>
      <c r="V27" s="88">
        <v>0</v>
      </c>
      <c r="W27" s="121">
        <f>W28</f>
        <v>0</v>
      </c>
      <c r="X27" s="121">
        <f>X28</f>
        <v>102000</v>
      </c>
      <c r="Y27" s="121">
        <f t="shared" si="4"/>
        <v>103000</v>
      </c>
      <c r="Z27" s="121">
        <f t="shared" si="4"/>
        <v>107100</v>
      </c>
    </row>
    <row r="28" spans="1:26" ht="33" customHeight="1" x14ac:dyDescent="0.25">
      <c r="A28" s="103"/>
      <c r="B28" s="99"/>
      <c r="C28" s="90"/>
      <c r="D28" s="95"/>
      <c r="E28" s="323" t="s">
        <v>176</v>
      </c>
      <c r="F28" s="323"/>
      <c r="G28" s="323"/>
      <c r="H28" s="323"/>
      <c r="I28" s="323"/>
      <c r="J28" s="97">
        <v>5720051180</v>
      </c>
      <c r="K28" s="81">
        <v>203</v>
      </c>
      <c r="L28" s="91">
        <v>2</v>
      </c>
      <c r="M28" s="91">
        <v>3</v>
      </c>
      <c r="N28" s="93">
        <v>0</v>
      </c>
      <c r="O28" s="85"/>
      <c r="P28" s="86">
        <v>0</v>
      </c>
      <c r="Q28" s="325"/>
      <c r="R28" s="325"/>
      <c r="S28" s="325"/>
      <c r="T28" s="325"/>
      <c r="U28" s="88">
        <v>0</v>
      </c>
      <c r="V28" s="88">
        <v>0</v>
      </c>
      <c r="W28" s="94">
        <f>W29+W30</f>
        <v>0</v>
      </c>
      <c r="X28" s="94">
        <f>X29+X30</f>
        <v>102000</v>
      </c>
      <c r="Y28" s="94">
        <f>Y29+Y30</f>
        <v>103000</v>
      </c>
      <c r="Z28" s="94">
        <f>Z29+Z30</f>
        <v>107100</v>
      </c>
    </row>
    <row r="29" spans="1:26" x14ac:dyDescent="0.25">
      <c r="A29" s="103"/>
      <c r="B29" s="99"/>
      <c r="C29" s="90"/>
      <c r="D29" s="95"/>
      <c r="E29" s="323" t="s">
        <v>177</v>
      </c>
      <c r="F29" s="323"/>
      <c r="G29" s="323"/>
      <c r="H29" s="323"/>
      <c r="I29" s="323"/>
      <c r="J29" s="97">
        <v>5720051180</v>
      </c>
      <c r="K29" s="81">
        <v>203</v>
      </c>
      <c r="L29" s="91">
        <v>2</v>
      </c>
      <c r="M29" s="91">
        <v>3</v>
      </c>
      <c r="N29" s="93">
        <v>120</v>
      </c>
      <c r="O29" s="85"/>
      <c r="P29" s="86">
        <v>0</v>
      </c>
      <c r="Q29" s="325"/>
      <c r="R29" s="325"/>
      <c r="S29" s="325"/>
      <c r="T29" s="325"/>
      <c r="U29" s="88">
        <v>0</v>
      </c>
      <c r="V29" s="88">
        <v>0</v>
      </c>
      <c r="W29" s="94">
        <v>0</v>
      </c>
      <c r="X29" s="94">
        <v>100000</v>
      </c>
      <c r="Y29" s="94">
        <v>101000</v>
      </c>
      <c r="Z29" s="94">
        <v>105000</v>
      </c>
    </row>
    <row r="30" spans="1:26" ht="33.75" customHeight="1" x14ac:dyDescent="0.25">
      <c r="A30" s="103"/>
      <c r="B30" s="99"/>
      <c r="C30" s="90"/>
      <c r="D30" s="95"/>
      <c r="E30" s="95"/>
      <c r="F30" s="323" t="s">
        <v>167</v>
      </c>
      <c r="G30" s="323"/>
      <c r="H30" s="323"/>
      <c r="I30" s="323"/>
      <c r="J30" s="97">
        <v>5720051180</v>
      </c>
      <c r="K30" s="81">
        <v>203</v>
      </c>
      <c r="L30" s="91">
        <v>2</v>
      </c>
      <c r="M30" s="91">
        <v>3</v>
      </c>
      <c r="N30" s="93">
        <v>240</v>
      </c>
      <c r="O30" s="85"/>
      <c r="P30" s="86">
        <v>10000</v>
      </c>
      <c r="Q30" s="325"/>
      <c r="R30" s="325"/>
      <c r="S30" s="325"/>
      <c r="T30" s="325"/>
      <c r="U30" s="88">
        <v>0</v>
      </c>
      <c r="V30" s="88">
        <v>0</v>
      </c>
      <c r="W30" s="94">
        <v>0</v>
      </c>
      <c r="X30" s="94">
        <v>2000</v>
      </c>
      <c r="Y30" s="94">
        <v>2000</v>
      </c>
      <c r="Z30" s="94">
        <v>2100</v>
      </c>
    </row>
    <row r="31" spans="1:26" s="279" customFormat="1" ht="29.25" customHeight="1" x14ac:dyDescent="0.25">
      <c r="A31" s="275"/>
      <c r="B31" s="276"/>
      <c r="C31" s="277"/>
      <c r="D31" s="362" t="s">
        <v>180</v>
      </c>
      <c r="E31" s="362"/>
      <c r="F31" s="362"/>
      <c r="G31" s="362"/>
      <c r="H31" s="362"/>
      <c r="I31" s="362"/>
      <c r="J31" s="278">
        <v>5730000000</v>
      </c>
      <c r="K31" s="268">
        <v>310</v>
      </c>
      <c r="L31" s="269">
        <v>0</v>
      </c>
      <c r="M31" s="269">
        <v>0</v>
      </c>
      <c r="N31" s="270">
        <v>0</v>
      </c>
      <c r="O31" s="271"/>
      <c r="P31" s="272">
        <v>0</v>
      </c>
      <c r="Q31" s="351"/>
      <c r="R31" s="351"/>
      <c r="S31" s="351"/>
      <c r="T31" s="351"/>
      <c r="U31" s="273">
        <v>0</v>
      </c>
      <c r="V31" s="273">
        <v>0</v>
      </c>
      <c r="W31" s="274">
        <f t="shared" ref="W31:Z34" si="5">W32</f>
        <v>0</v>
      </c>
      <c r="X31" s="274">
        <f t="shared" si="5"/>
        <v>80000</v>
      </c>
      <c r="Y31" s="274">
        <f t="shared" si="5"/>
        <v>80000</v>
      </c>
      <c r="Z31" s="274">
        <f t="shared" si="5"/>
        <v>80000</v>
      </c>
    </row>
    <row r="32" spans="1:26" ht="31.5" customHeight="1" x14ac:dyDescent="0.25">
      <c r="A32" s="327" t="s">
        <v>178</v>
      </c>
      <c r="B32" s="327"/>
      <c r="C32" s="327"/>
      <c r="D32" s="327"/>
      <c r="E32" s="327"/>
      <c r="F32" s="327"/>
      <c r="G32" s="327"/>
      <c r="H32" s="327"/>
      <c r="I32" s="327"/>
      <c r="J32" s="92" t="s">
        <v>219</v>
      </c>
      <c r="K32" s="81">
        <v>300</v>
      </c>
      <c r="L32" s="91">
        <v>3</v>
      </c>
      <c r="M32" s="91">
        <v>0</v>
      </c>
      <c r="N32" s="93">
        <v>0</v>
      </c>
      <c r="O32" s="85"/>
      <c r="P32" s="86">
        <v>0</v>
      </c>
      <c r="Q32" s="325"/>
      <c r="R32" s="325"/>
      <c r="S32" s="325"/>
      <c r="T32" s="325"/>
      <c r="U32" s="88">
        <v>0</v>
      </c>
      <c r="V32" s="88">
        <v>0</v>
      </c>
      <c r="W32" s="94">
        <f t="shared" ref="W32:Z33" si="6">W33</f>
        <v>0</v>
      </c>
      <c r="X32" s="94">
        <f t="shared" si="6"/>
        <v>80000</v>
      </c>
      <c r="Y32" s="94">
        <f t="shared" si="6"/>
        <v>80000</v>
      </c>
      <c r="Z32" s="94">
        <f t="shared" si="6"/>
        <v>80000</v>
      </c>
    </row>
    <row r="33" spans="1:26" x14ac:dyDescent="0.25">
      <c r="A33" s="254"/>
      <c r="B33" s="255"/>
      <c r="C33" s="323" t="s">
        <v>179</v>
      </c>
      <c r="D33" s="323"/>
      <c r="E33" s="323"/>
      <c r="F33" s="323"/>
      <c r="G33" s="323"/>
      <c r="H33" s="323"/>
      <c r="I33" s="323"/>
      <c r="J33" s="92" t="s">
        <v>219</v>
      </c>
      <c r="K33" s="81">
        <v>310</v>
      </c>
      <c r="L33" s="91">
        <v>3</v>
      </c>
      <c r="M33" s="91">
        <v>10</v>
      </c>
      <c r="N33" s="93">
        <v>0</v>
      </c>
      <c r="O33" s="85"/>
      <c r="P33" s="86">
        <v>0</v>
      </c>
      <c r="Q33" s="325"/>
      <c r="R33" s="325"/>
      <c r="S33" s="325"/>
      <c r="T33" s="325"/>
      <c r="U33" s="88">
        <v>0</v>
      </c>
      <c r="V33" s="88">
        <v>0</v>
      </c>
      <c r="W33" s="94">
        <f t="shared" si="6"/>
        <v>0</v>
      </c>
      <c r="X33" s="94">
        <f t="shared" si="6"/>
        <v>80000</v>
      </c>
      <c r="Y33" s="94">
        <f t="shared" si="6"/>
        <v>80000</v>
      </c>
      <c r="Z33" s="94">
        <f t="shared" si="6"/>
        <v>80000</v>
      </c>
    </row>
    <row r="34" spans="1:26" ht="36" customHeight="1" x14ac:dyDescent="0.25">
      <c r="A34" s="103"/>
      <c r="B34" s="99"/>
      <c r="C34" s="90"/>
      <c r="D34" s="95"/>
      <c r="E34" s="323" t="s">
        <v>181</v>
      </c>
      <c r="F34" s="323"/>
      <c r="G34" s="323"/>
      <c r="H34" s="323"/>
      <c r="I34" s="323"/>
      <c r="J34" s="97">
        <v>5730095020</v>
      </c>
      <c r="K34" s="81">
        <v>310</v>
      </c>
      <c r="L34" s="91">
        <v>3</v>
      </c>
      <c r="M34" s="91">
        <v>10</v>
      </c>
      <c r="N34" s="93">
        <v>0</v>
      </c>
      <c r="O34" s="85"/>
      <c r="P34" s="86">
        <v>0</v>
      </c>
      <c r="Q34" s="325"/>
      <c r="R34" s="325"/>
      <c r="S34" s="325"/>
      <c r="T34" s="325"/>
      <c r="U34" s="88">
        <v>0</v>
      </c>
      <c r="V34" s="88">
        <v>0</v>
      </c>
      <c r="W34" s="94">
        <f t="shared" si="5"/>
        <v>0</v>
      </c>
      <c r="X34" s="94">
        <f t="shared" si="5"/>
        <v>80000</v>
      </c>
      <c r="Y34" s="94">
        <f t="shared" si="5"/>
        <v>80000</v>
      </c>
      <c r="Z34" s="94">
        <f t="shared" si="5"/>
        <v>80000</v>
      </c>
    </row>
    <row r="35" spans="1:26" ht="33" customHeight="1" x14ac:dyDescent="0.25">
      <c r="A35" s="103"/>
      <c r="B35" s="99"/>
      <c r="C35" s="90"/>
      <c r="D35" s="95"/>
      <c r="E35" s="95"/>
      <c r="F35" s="323" t="s">
        <v>167</v>
      </c>
      <c r="G35" s="323"/>
      <c r="H35" s="323"/>
      <c r="I35" s="323"/>
      <c r="J35" s="97">
        <v>5730095020</v>
      </c>
      <c r="K35" s="81">
        <v>310</v>
      </c>
      <c r="L35" s="91">
        <v>3</v>
      </c>
      <c r="M35" s="91">
        <v>10</v>
      </c>
      <c r="N35" s="93">
        <v>240</v>
      </c>
      <c r="O35" s="85"/>
      <c r="P35" s="86">
        <v>10000</v>
      </c>
      <c r="Q35" s="325"/>
      <c r="R35" s="325"/>
      <c r="S35" s="325"/>
      <c r="T35" s="325"/>
      <c r="U35" s="88">
        <v>0</v>
      </c>
      <c r="V35" s="88">
        <v>0</v>
      </c>
      <c r="W35" s="94">
        <v>0</v>
      </c>
      <c r="X35" s="94">
        <v>80000</v>
      </c>
      <c r="Y35" s="94">
        <v>80000</v>
      </c>
      <c r="Z35" s="94">
        <v>80000</v>
      </c>
    </row>
    <row r="36" spans="1:26" s="279" customFormat="1" ht="33.75" customHeight="1" x14ac:dyDescent="0.25">
      <c r="A36" s="275"/>
      <c r="B36" s="276"/>
      <c r="C36" s="280"/>
      <c r="D36" s="362" t="s">
        <v>184</v>
      </c>
      <c r="E36" s="362"/>
      <c r="F36" s="362"/>
      <c r="G36" s="362"/>
      <c r="H36" s="362"/>
      <c r="I36" s="362"/>
      <c r="J36" s="278">
        <v>5740000000</v>
      </c>
      <c r="K36" s="268">
        <v>409</v>
      </c>
      <c r="L36" s="269">
        <v>0</v>
      </c>
      <c r="M36" s="269">
        <v>0</v>
      </c>
      <c r="N36" s="270">
        <v>0</v>
      </c>
      <c r="O36" s="271"/>
      <c r="P36" s="272">
        <v>0</v>
      </c>
      <c r="Q36" s="351"/>
      <c r="R36" s="351"/>
      <c r="S36" s="351"/>
      <c r="T36" s="351"/>
      <c r="U36" s="273">
        <v>0</v>
      </c>
      <c r="V36" s="273">
        <v>0</v>
      </c>
      <c r="W36" s="274">
        <f t="shared" ref="W36:Z39" si="7">W37</f>
        <v>681116.63</v>
      </c>
      <c r="X36" s="274">
        <f t="shared" si="7"/>
        <v>1339116.6299999999</v>
      </c>
      <c r="Y36" s="274">
        <f t="shared" si="7"/>
        <v>680000</v>
      </c>
      <c r="Z36" s="274">
        <f t="shared" si="7"/>
        <v>707000</v>
      </c>
    </row>
    <row r="37" spans="1:26" x14ac:dyDescent="0.25">
      <c r="A37" s="254"/>
      <c r="B37" s="255"/>
      <c r="C37" s="334" t="s">
        <v>182</v>
      </c>
      <c r="D37" s="334"/>
      <c r="E37" s="334"/>
      <c r="F37" s="334"/>
      <c r="G37" s="334"/>
      <c r="H37" s="334"/>
      <c r="I37" s="334"/>
      <c r="J37" s="92" t="s">
        <v>220</v>
      </c>
      <c r="K37" s="81">
        <v>409</v>
      </c>
      <c r="L37" s="91">
        <v>4</v>
      </c>
      <c r="M37" s="91">
        <v>0</v>
      </c>
      <c r="N37" s="93">
        <v>0</v>
      </c>
      <c r="O37" s="85"/>
      <c r="P37" s="86">
        <v>0</v>
      </c>
      <c r="Q37" s="325"/>
      <c r="R37" s="325"/>
      <c r="S37" s="325"/>
      <c r="T37" s="325"/>
      <c r="U37" s="88">
        <v>0</v>
      </c>
      <c r="V37" s="88">
        <v>0</v>
      </c>
      <c r="W37" s="94">
        <f>W38</f>
        <v>681116.63</v>
      </c>
      <c r="X37" s="94">
        <f>X38</f>
        <v>1339116.6299999999</v>
      </c>
      <c r="Y37" s="94">
        <f t="shared" si="7"/>
        <v>680000</v>
      </c>
      <c r="Z37" s="94">
        <f t="shared" si="7"/>
        <v>707000</v>
      </c>
    </row>
    <row r="38" spans="1:26" x14ac:dyDescent="0.25">
      <c r="A38" s="254"/>
      <c r="B38" s="255"/>
      <c r="C38" s="334" t="s">
        <v>183</v>
      </c>
      <c r="D38" s="334"/>
      <c r="E38" s="334"/>
      <c r="F38" s="334"/>
      <c r="G38" s="334"/>
      <c r="H38" s="334"/>
      <c r="I38" s="334"/>
      <c r="J38" s="92" t="s">
        <v>220</v>
      </c>
      <c r="K38" s="81">
        <v>409</v>
      </c>
      <c r="L38" s="91">
        <v>4</v>
      </c>
      <c r="M38" s="91">
        <v>9</v>
      </c>
      <c r="N38" s="93">
        <v>0</v>
      </c>
      <c r="O38" s="85"/>
      <c r="P38" s="86">
        <v>0</v>
      </c>
      <c r="Q38" s="325"/>
      <c r="R38" s="325"/>
      <c r="S38" s="325"/>
      <c r="T38" s="325"/>
      <c r="U38" s="88">
        <v>0</v>
      </c>
      <c r="V38" s="88">
        <v>0</v>
      </c>
      <c r="W38" s="94">
        <f>W39</f>
        <v>681116.63</v>
      </c>
      <c r="X38" s="94">
        <f>X39</f>
        <v>1339116.6299999999</v>
      </c>
      <c r="Y38" s="94">
        <f t="shared" si="7"/>
        <v>680000</v>
      </c>
      <c r="Z38" s="94">
        <f t="shared" si="7"/>
        <v>707000</v>
      </c>
    </row>
    <row r="39" spans="1:26" ht="30.75" customHeight="1" x14ac:dyDescent="0.25">
      <c r="A39" s="103"/>
      <c r="B39" s="99"/>
      <c r="C39" s="100"/>
      <c r="D39" s="95"/>
      <c r="E39" s="323" t="s">
        <v>185</v>
      </c>
      <c r="F39" s="323"/>
      <c r="G39" s="323"/>
      <c r="H39" s="323"/>
      <c r="I39" s="323"/>
      <c r="J39" s="97">
        <v>5740095280</v>
      </c>
      <c r="K39" s="81">
        <v>409</v>
      </c>
      <c r="L39" s="91">
        <v>4</v>
      </c>
      <c r="M39" s="91">
        <v>9</v>
      </c>
      <c r="N39" s="93">
        <v>0</v>
      </c>
      <c r="O39" s="85"/>
      <c r="P39" s="86">
        <v>0</v>
      </c>
      <c r="Q39" s="325"/>
      <c r="R39" s="325"/>
      <c r="S39" s="325"/>
      <c r="T39" s="325"/>
      <c r="U39" s="88">
        <v>0</v>
      </c>
      <c r="V39" s="88">
        <v>0</v>
      </c>
      <c r="W39" s="94">
        <f t="shared" si="7"/>
        <v>681116.63</v>
      </c>
      <c r="X39" s="94">
        <f t="shared" si="7"/>
        <v>1339116.6299999999</v>
      </c>
      <c r="Y39" s="94">
        <f t="shared" si="7"/>
        <v>680000</v>
      </c>
      <c r="Z39" s="94">
        <f t="shared" si="7"/>
        <v>707000</v>
      </c>
    </row>
    <row r="40" spans="1:26" x14ac:dyDescent="0.25">
      <c r="A40" s="103"/>
      <c r="B40" s="99"/>
      <c r="C40" s="100"/>
      <c r="D40" s="95"/>
      <c r="E40" s="95"/>
      <c r="F40" s="323" t="s">
        <v>167</v>
      </c>
      <c r="G40" s="323"/>
      <c r="H40" s="323"/>
      <c r="I40" s="323"/>
      <c r="J40" s="97">
        <v>5740095280</v>
      </c>
      <c r="K40" s="81">
        <v>409</v>
      </c>
      <c r="L40" s="91">
        <v>4</v>
      </c>
      <c r="M40" s="91">
        <v>9</v>
      </c>
      <c r="N40" s="93">
        <v>240</v>
      </c>
      <c r="O40" s="85"/>
      <c r="P40" s="86">
        <v>10000</v>
      </c>
      <c r="Q40" s="325"/>
      <c r="R40" s="325"/>
      <c r="S40" s="325"/>
      <c r="T40" s="325"/>
      <c r="U40" s="88">
        <v>0</v>
      </c>
      <c r="V40" s="88">
        <v>0</v>
      </c>
      <c r="W40" s="94">
        <v>681116.63</v>
      </c>
      <c r="X40" s="94">
        <f>658000+W40</f>
        <v>1339116.6299999999</v>
      </c>
      <c r="Y40" s="94">
        <v>680000</v>
      </c>
      <c r="Z40" s="94">
        <v>707000</v>
      </c>
    </row>
    <row r="41" spans="1:26" s="279" customFormat="1" ht="32.25" customHeight="1" x14ac:dyDescent="0.25">
      <c r="A41" s="275"/>
      <c r="B41" s="276"/>
      <c r="C41" s="280"/>
      <c r="D41" s="361" t="s">
        <v>189</v>
      </c>
      <c r="E41" s="361"/>
      <c r="F41" s="361"/>
      <c r="G41" s="361"/>
      <c r="H41" s="361"/>
      <c r="I41" s="361"/>
      <c r="J41" s="278">
        <v>5750000000</v>
      </c>
      <c r="K41" s="268">
        <v>503</v>
      </c>
      <c r="L41" s="269">
        <v>0</v>
      </c>
      <c r="M41" s="269">
        <v>0</v>
      </c>
      <c r="N41" s="270">
        <v>0</v>
      </c>
      <c r="O41" s="271"/>
      <c r="P41" s="272">
        <v>0</v>
      </c>
      <c r="Q41" s="351"/>
      <c r="R41" s="351"/>
      <c r="S41" s="351"/>
      <c r="T41" s="351"/>
      <c r="U41" s="273">
        <v>0</v>
      </c>
      <c r="V41" s="273">
        <v>0</v>
      </c>
      <c r="W41" s="274">
        <f>W42</f>
        <v>0</v>
      </c>
      <c r="X41" s="274">
        <f>X42</f>
        <v>50000</v>
      </c>
      <c r="Y41" s="274">
        <f>Y42</f>
        <v>50000</v>
      </c>
      <c r="Z41" s="274">
        <f>Z42</f>
        <v>50000</v>
      </c>
    </row>
    <row r="42" spans="1:26" x14ac:dyDescent="0.25">
      <c r="A42" s="359" t="s">
        <v>187</v>
      </c>
      <c r="B42" s="359"/>
      <c r="C42" s="359"/>
      <c r="D42" s="359"/>
      <c r="E42" s="359"/>
      <c r="F42" s="359"/>
      <c r="G42" s="359"/>
      <c r="H42" s="359"/>
      <c r="I42" s="359"/>
      <c r="J42" s="92" t="s">
        <v>221</v>
      </c>
      <c r="K42" s="81">
        <v>500</v>
      </c>
      <c r="L42" s="91">
        <v>5</v>
      </c>
      <c r="M42" s="91">
        <v>0</v>
      </c>
      <c r="N42" s="93">
        <v>0</v>
      </c>
      <c r="O42" s="85"/>
      <c r="P42" s="86">
        <v>0</v>
      </c>
      <c r="Q42" s="325"/>
      <c r="R42" s="325"/>
      <c r="S42" s="325"/>
      <c r="T42" s="325"/>
      <c r="U42" s="88">
        <v>0</v>
      </c>
      <c r="V42" s="88">
        <v>0</v>
      </c>
      <c r="W42" s="94">
        <f t="shared" ref="W42:Z43" si="8">W43</f>
        <v>0</v>
      </c>
      <c r="X42" s="94">
        <f t="shared" si="8"/>
        <v>50000</v>
      </c>
      <c r="Y42" s="94">
        <f t="shared" si="8"/>
        <v>50000</v>
      </c>
      <c r="Z42" s="94">
        <f t="shared" si="8"/>
        <v>50000</v>
      </c>
    </row>
    <row r="43" spans="1:26" ht="18" customHeight="1" x14ac:dyDescent="0.25">
      <c r="A43" s="254"/>
      <c r="B43" s="255"/>
      <c r="C43" s="334" t="s">
        <v>188</v>
      </c>
      <c r="D43" s="334"/>
      <c r="E43" s="334"/>
      <c r="F43" s="334"/>
      <c r="G43" s="334"/>
      <c r="H43" s="334"/>
      <c r="I43" s="334"/>
      <c r="J43" s="92" t="s">
        <v>221</v>
      </c>
      <c r="K43" s="81">
        <v>503</v>
      </c>
      <c r="L43" s="91">
        <v>5</v>
      </c>
      <c r="M43" s="91">
        <v>3</v>
      </c>
      <c r="N43" s="93">
        <v>0</v>
      </c>
      <c r="O43" s="85"/>
      <c r="P43" s="86">
        <v>0</v>
      </c>
      <c r="Q43" s="325"/>
      <c r="R43" s="325"/>
      <c r="S43" s="325"/>
      <c r="T43" s="325"/>
      <c r="U43" s="88">
        <v>0</v>
      </c>
      <c r="V43" s="88">
        <v>0</v>
      </c>
      <c r="W43" s="94">
        <f>W44</f>
        <v>0</v>
      </c>
      <c r="X43" s="94">
        <f>X44</f>
        <v>50000</v>
      </c>
      <c r="Y43" s="94">
        <f t="shared" si="8"/>
        <v>50000</v>
      </c>
      <c r="Z43" s="94">
        <f t="shared" si="8"/>
        <v>50000</v>
      </c>
    </row>
    <row r="44" spans="1:26" ht="32.25" customHeight="1" x14ac:dyDescent="0.25">
      <c r="A44" s="103"/>
      <c r="B44" s="99"/>
      <c r="C44" s="100"/>
      <c r="D44" s="101"/>
      <c r="E44" s="334" t="s">
        <v>190</v>
      </c>
      <c r="F44" s="334"/>
      <c r="G44" s="334"/>
      <c r="H44" s="334"/>
      <c r="I44" s="334"/>
      <c r="J44" s="97">
        <v>5750095310</v>
      </c>
      <c r="K44" s="81">
        <v>503</v>
      </c>
      <c r="L44" s="91">
        <v>5</v>
      </c>
      <c r="M44" s="91">
        <v>3</v>
      </c>
      <c r="N44" s="93">
        <v>0</v>
      </c>
      <c r="O44" s="85"/>
      <c r="P44" s="86">
        <v>0</v>
      </c>
      <c r="Q44" s="325"/>
      <c r="R44" s="325"/>
      <c r="S44" s="325"/>
      <c r="T44" s="325"/>
      <c r="U44" s="88">
        <v>0</v>
      </c>
      <c r="V44" s="88">
        <v>0</v>
      </c>
      <c r="W44" s="94">
        <f>W45</f>
        <v>0</v>
      </c>
      <c r="X44" s="94">
        <f>X45</f>
        <v>50000</v>
      </c>
      <c r="Y44" s="94">
        <f>Y45</f>
        <v>50000</v>
      </c>
      <c r="Z44" s="94">
        <f>Z45</f>
        <v>50000</v>
      </c>
    </row>
    <row r="45" spans="1:26" ht="30" customHeight="1" x14ac:dyDescent="0.25">
      <c r="A45" s="103"/>
      <c r="B45" s="99"/>
      <c r="C45" s="100"/>
      <c r="D45" s="101"/>
      <c r="E45" s="101"/>
      <c r="F45" s="334" t="s">
        <v>167</v>
      </c>
      <c r="G45" s="334"/>
      <c r="H45" s="334"/>
      <c r="I45" s="334"/>
      <c r="J45" s="97">
        <v>5750095310</v>
      </c>
      <c r="K45" s="81">
        <v>503</v>
      </c>
      <c r="L45" s="91">
        <v>5</v>
      </c>
      <c r="M45" s="91">
        <v>3</v>
      </c>
      <c r="N45" s="93">
        <v>240</v>
      </c>
      <c r="O45" s="85"/>
      <c r="P45" s="86">
        <v>10000</v>
      </c>
      <c r="Q45" s="325"/>
      <c r="R45" s="325"/>
      <c r="S45" s="325"/>
      <c r="T45" s="325"/>
      <c r="U45" s="88">
        <v>0</v>
      </c>
      <c r="V45" s="88">
        <v>0</v>
      </c>
      <c r="W45" s="94">
        <v>0</v>
      </c>
      <c r="X45" s="94">
        <v>50000</v>
      </c>
      <c r="Y45" s="94">
        <v>50000</v>
      </c>
      <c r="Z45" s="94">
        <v>50000</v>
      </c>
    </row>
    <row r="46" spans="1:26" s="279" customFormat="1" ht="33.75" customHeight="1" x14ac:dyDescent="0.25">
      <c r="A46" s="275"/>
      <c r="B46" s="276"/>
      <c r="C46" s="280"/>
      <c r="D46" s="360" t="s">
        <v>193</v>
      </c>
      <c r="E46" s="360"/>
      <c r="F46" s="360"/>
      <c r="G46" s="360"/>
      <c r="H46" s="360"/>
      <c r="I46" s="360"/>
      <c r="J46" s="278">
        <v>5760000000</v>
      </c>
      <c r="K46" s="268">
        <v>801</v>
      </c>
      <c r="L46" s="269">
        <v>0</v>
      </c>
      <c r="M46" s="269">
        <v>0</v>
      </c>
      <c r="N46" s="270">
        <v>0</v>
      </c>
      <c r="O46" s="271"/>
      <c r="P46" s="272">
        <v>0</v>
      </c>
      <c r="Q46" s="351"/>
      <c r="R46" s="351"/>
      <c r="S46" s="351"/>
      <c r="T46" s="351"/>
      <c r="U46" s="273">
        <v>0</v>
      </c>
      <c r="V46" s="273">
        <v>0</v>
      </c>
      <c r="W46" s="281">
        <f t="shared" ref="W46:Z47" si="9">W47</f>
        <v>193600</v>
      </c>
      <c r="X46" s="281">
        <f t="shared" si="9"/>
        <v>2072000</v>
      </c>
      <c r="Y46" s="281">
        <f t="shared" si="9"/>
        <v>1833500</v>
      </c>
      <c r="Z46" s="281">
        <f t="shared" si="9"/>
        <v>1857600</v>
      </c>
    </row>
    <row r="47" spans="1:26" x14ac:dyDescent="0.25">
      <c r="A47" s="359" t="s">
        <v>191</v>
      </c>
      <c r="B47" s="359"/>
      <c r="C47" s="359"/>
      <c r="D47" s="359"/>
      <c r="E47" s="359"/>
      <c r="F47" s="359"/>
      <c r="G47" s="359"/>
      <c r="H47" s="359"/>
      <c r="I47" s="359"/>
      <c r="J47" s="92" t="s">
        <v>222</v>
      </c>
      <c r="K47" s="81">
        <v>800</v>
      </c>
      <c r="L47" s="91">
        <v>8</v>
      </c>
      <c r="M47" s="91">
        <v>0</v>
      </c>
      <c r="N47" s="93">
        <v>0</v>
      </c>
      <c r="O47" s="85"/>
      <c r="P47" s="86">
        <v>0</v>
      </c>
      <c r="Q47" s="325"/>
      <c r="R47" s="325"/>
      <c r="S47" s="325"/>
      <c r="T47" s="325"/>
      <c r="U47" s="88">
        <v>0</v>
      </c>
      <c r="V47" s="88">
        <v>0</v>
      </c>
      <c r="W47" s="94">
        <f t="shared" si="9"/>
        <v>193600</v>
      </c>
      <c r="X47" s="94">
        <f t="shared" si="9"/>
        <v>2072000</v>
      </c>
      <c r="Y47" s="94">
        <f t="shared" si="9"/>
        <v>1833500</v>
      </c>
      <c r="Z47" s="94">
        <f t="shared" si="9"/>
        <v>1857600</v>
      </c>
    </row>
    <row r="48" spans="1:26" x14ac:dyDescent="0.25">
      <c r="A48" s="254"/>
      <c r="B48" s="255"/>
      <c r="C48" s="334" t="s">
        <v>192</v>
      </c>
      <c r="D48" s="334"/>
      <c r="E48" s="334"/>
      <c r="F48" s="334"/>
      <c r="G48" s="334"/>
      <c r="H48" s="334"/>
      <c r="I48" s="334"/>
      <c r="J48" s="92" t="s">
        <v>222</v>
      </c>
      <c r="K48" s="81">
        <v>801</v>
      </c>
      <c r="L48" s="91">
        <v>8</v>
      </c>
      <c r="M48" s="91">
        <v>1</v>
      </c>
      <c r="N48" s="93">
        <v>0</v>
      </c>
      <c r="O48" s="85"/>
      <c r="P48" s="86">
        <v>0</v>
      </c>
      <c r="Q48" s="325"/>
      <c r="R48" s="325"/>
      <c r="S48" s="325"/>
      <c r="T48" s="325"/>
      <c r="U48" s="88">
        <v>0</v>
      </c>
      <c r="V48" s="88">
        <v>0</v>
      </c>
      <c r="W48" s="94">
        <f>W49+W52</f>
        <v>193600</v>
      </c>
      <c r="X48" s="94">
        <f>X49+X52</f>
        <v>2072000</v>
      </c>
      <c r="Y48" s="94">
        <f>Y49+Y52</f>
        <v>1833500</v>
      </c>
      <c r="Z48" s="94">
        <f>Z49+Z52</f>
        <v>1857600</v>
      </c>
    </row>
    <row r="49" spans="1:26" ht="33" customHeight="1" x14ac:dyDescent="0.25">
      <c r="A49" s="103"/>
      <c r="B49" s="99"/>
      <c r="C49" s="100"/>
      <c r="D49" s="101"/>
      <c r="E49" s="101"/>
      <c r="F49" s="334" t="s">
        <v>195</v>
      </c>
      <c r="G49" s="334"/>
      <c r="H49" s="334"/>
      <c r="I49" s="334"/>
      <c r="J49" s="97">
        <v>5760075080</v>
      </c>
      <c r="K49" s="81">
        <v>502</v>
      </c>
      <c r="L49" s="91">
        <v>8</v>
      </c>
      <c r="M49" s="91">
        <v>1</v>
      </c>
      <c r="N49" s="93">
        <v>0</v>
      </c>
      <c r="O49" s="85"/>
      <c r="P49" s="86">
        <v>10000</v>
      </c>
      <c r="Q49" s="325"/>
      <c r="R49" s="325"/>
      <c r="S49" s="325"/>
      <c r="T49" s="325"/>
      <c r="U49" s="88">
        <v>0</v>
      </c>
      <c r="V49" s="88">
        <v>0</v>
      </c>
      <c r="W49" s="252">
        <f>W50</f>
        <v>0</v>
      </c>
      <c r="X49" s="252">
        <f>X50</f>
        <v>1550800</v>
      </c>
      <c r="Y49" s="252">
        <f>Y50</f>
        <v>1550800</v>
      </c>
      <c r="Z49" s="252">
        <f>Z50</f>
        <v>1550800</v>
      </c>
    </row>
    <row r="50" spans="1:26" ht="18" customHeight="1" x14ac:dyDescent="0.25">
      <c r="A50" s="103"/>
      <c r="B50" s="99"/>
      <c r="C50" s="100"/>
      <c r="D50" s="101"/>
      <c r="E50" s="101"/>
      <c r="F50" s="334" t="s">
        <v>169</v>
      </c>
      <c r="G50" s="334"/>
      <c r="H50" s="334"/>
      <c r="I50" s="334"/>
      <c r="J50" s="97">
        <v>5760075080</v>
      </c>
      <c r="K50" s="81">
        <v>502</v>
      </c>
      <c r="L50" s="91">
        <v>8</v>
      </c>
      <c r="M50" s="91">
        <v>1</v>
      </c>
      <c r="N50" s="93">
        <v>540</v>
      </c>
      <c r="O50" s="85"/>
      <c r="P50" s="86">
        <v>10000</v>
      </c>
      <c r="Q50" s="325"/>
      <c r="R50" s="325"/>
      <c r="S50" s="325"/>
      <c r="T50" s="325"/>
      <c r="U50" s="88">
        <v>0</v>
      </c>
      <c r="V50" s="88">
        <v>0</v>
      </c>
      <c r="W50" s="253">
        <v>0</v>
      </c>
      <c r="X50" s="253">
        <v>1550800</v>
      </c>
      <c r="Y50" s="253">
        <v>1550800</v>
      </c>
      <c r="Z50" s="253">
        <v>1550800</v>
      </c>
    </row>
    <row r="51" spans="1:26" ht="32.25" customHeight="1" x14ac:dyDescent="0.25">
      <c r="A51" s="103"/>
      <c r="B51" s="99"/>
      <c r="C51" s="100"/>
      <c r="D51" s="102"/>
      <c r="E51" s="102"/>
      <c r="F51" s="102"/>
      <c r="G51" s="102"/>
      <c r="H51" s="102"/>
      <c r="I51" s="102" t="s">
        <v>194</v>
      </c>
      <c r="J51" s="97">
        <v>5760095220</v>
      </c>
      <c r="K51" s="81"/>
      <c r="L51" s="91">
        <v>8</v>
      </c>
      <c r="M51" s="91">
        <v>1</v>
      </c>
      <c r="N51" s="93">
        <v>0</v>
      </c>
      <c r="O51" s="85"/>
      <c r="P51" s="86"/>
      <c r="Q51" s="88"/>
      <c r="R51" s="88"/>
      <c r="S51" s="88"/>
      <c r="T51" s="88"/>
      <c r="U51" s="88"/>
      <c r="V51" s="88"/>
      <c r="W51" s="253">
        <f>W52</f>
        <v>193600</v>
      </c>
      <c r="X51" s="253">
        <f>X52</f>
        <v>521200</v>
      </c>
      <c r="Y51" s="253">
        <f>Y52</f>
        <v>282700</v>
      </c>
      <c r="Z51" s="253">
        <f>Z52</f>
        <v>306800</v>
      </c>
    </row>
    <row r="52" spans="1:26" ht="29.25" customHeight="1" x14ac:dyDescent="0.25">
      <c r="A52" s="103"/>
      <c r="B52" s="99"/>
      <c r="C52" s="100"/>
      <c r="D52" s="102"/>
      <c r="E52" s="102"/>
      <c r="F52" s="328" t="s">
        <v>167</v>
      </c>
      <c r="G52" s="329"/>
      <c r="H52" s="329"/>
      <c r="I52" s="330"/>
      <c r="J52" s="97">
        <v>5760095220</v>
      </c>
      <c r="K52" s="81">
        <v>801</v>
      </c>
      <c r="L52" s="91">
        <v>8</v>
      </c>
      <c r="M52" s="91">
        <v>1</v>
      </c>
      <c r="N52" s="93">
        <v>240</v>
      </c>
      <c r="O52" s="85"/>
      <c r="P52" s="86">
        <v>10000</v>
      </c>
      <c r="Q52" s="331"/>
      <c r="R52" s="332"/>
      <c r="S52" s="332"/>
      <c r="T52" s="333"/>
      <c r="U52" s="88">
        <v>0</v>
      </c>
      <c r="V52" s="88">
        <v>0</v>
      </c>
      <c r="W52" s="253">
        <v>193600</v>
      </c>
      <c r="X52" s="253">
        <f>327600+W52</f>
        <v>521200</v>
      </c>
      <c r="Y52" s="253">
        <v>282700</v>
      </c>
      <c r="Z52" s="253">
        <v>306800</v>
      </c>
    </row>
    <row r="53" spans="1:26" x14ac:dyDescent="0.25">
      <c r="A53" s="104"/>
      <c r="B53" s="104"/>
      <c r="C53" s="104"/>
      <c r="D53" s="104"/>
      <c r="E53" s="104"/>
      <c r="F53" s="322" t="s">
        <v>196</v>
      </c>
      <c r="G53" s="322"/>
      <c r="H53" s="322"/>
      <c r="I53" s="322"/>
      <c r="J53" s="107"/>
      <c r="K53" s="106"/>
      <c r="L53" s="105"/>
      <c r="M53" s="105"/>
      <c r="N53" s="107"/>
      <c r="O53" s="106"/>
      <c r="P53" s="108">
        <v>10000</v>
      </c>
      <c r="Q53" s="87"/>
      <c r="R53" s="87"/>
      <c r="S53" s="87"/>
      <c r="T53" s="87"/>
      <c r="U53" s="87">
        <v>0</v>
      </c>
      <c r="V53" s="87">
        <v>0</v>
      </c>
      <c r="W53" s="127">
        <f>W9</f>
        <v>0</v>
      </c>
      <c r="X53" s="127">
        <f>X9</f>
        <v>0</v>
      </c>
      <c r="Y53" s="109">
        <f>Y9</f>
        <v>45700</v>
      </c>
      <c r="Z53" s="109">
        <f>Z9</f>
        <v>95400</v>
      </c>
    </row>
  </sheetData>
  <mergeCells count="83">
    <mergeCell ref="C14:I14"/>
    <mergeCell ref="Q14:T14"/>
    <mergeCell ref="A6:Z6"/>
    <mergeCell ref="A8:I8"/>
    <mergeCell ref="A9:I9"/>
    <mergeCell ref="Q9:T9"/>
    <mergeCell ref="A13:I13"/>
    <mergeCell ref="Q13:T13"/>
    <mergeCell ref="F19:I19"/>
    <mergeCell ref="Q19:T19"/>
    <mergeCell ref="F15:I15"/>
    <mergeCell ref="Q15:T15"/>
    <mergeCell ref="C18:I18"/>
    <mergeCell ref="Q18:T18"/>
    <mergeCell ref="Q17:T17"/>
    <mergeCell ref="F21:I21"/>
    <mergeCell ref="Q21:T21"/>
    <mergeCell ref="F24:I24"/>
    <mergeCell ref="Q24:T24"/>
    <mergeCell ref="A26:I26"/>
    <mergeCell ref="Q26:T26"/>
    <mergeCell ref="D25:I25"/>
    <mergeCell ref="Q25:T25"/>
    <mergeCell ref="E28:I28"/>
    <mergeCell ref="Q28:T28"/>
    <mergeCell ref="E29:I29"/>
    <mergeCell ref="Q29:T29"/>
    <mergeCell ref="C27:I27"/>
    <mergeCell ref="Q27:T27"/>
    <mergeCell ref="C33:I33"/>
    <mergeCell ref="Q33:T33"/>
    <mergeCell ref="F30:I30"/>
    <mergeCell ref="Q30:T30"/>
    <mergeCell ref="A32:I32"/>
    <mergeCell ref="Q32:T32"/>
    <mergeCell ref="D31:I31"/>
    <mergeCell ref="Q31:T31"/>
    <mergeCell ref="E34:I34"/>
    <mergeCell ref="Q34:T34"/>
    <mergeCell ref="F35:I35"/>
    <mergeCell ref="Q35:T35"/>
    <mergeCell ref="D36:I36"/>
    <mergeCell ref="Q36:T36"/>
    <mergeCell ref="E39:I39"/>
    <mergeCell ref="Q39:T39"/>
    <mergeCell ref="F40:I40"/>
    <mergeCell ref="Q40:T40"/>
    <mergeCell ref="C37:I37"/>
    <mergeCell ref="Q37:T37"/>
    <mergeCell ref="C38:I38"/>
    <mergeCell ref="Q38:T38"/>
    <mergeCell ref="C43:I43"/>
    <mergeCell ref="Q43:T43"/>
    <mergeCell ref="A42:I42"/>
    <mergeCell ref="Q42:T42"/>
    <mergeCell ref="D41:I41"/>
    <mergeCell ref="Q41:T41"/>
    <mergeCell ref="A47:I47"/>
    <mergeCell ref="Q47:T47"/>
    <mergeCell ref="C48:I48"/>
    <mergeCell ref="Q48:T48"/>
    <mergeCell ref="E44:I44"/>
    <mergeCell ref="Q44:T44"/>
    <mergeCell ref="F45:I45"/>
    <mergeCell ref="Q45:T45"/>
    <mergeCell ref="D46:I46"/>
    <mergeCell ref="Q46:T46"/>
    <mergeCell ref="F52:I52"/>
    <mergeCell ref="Q52:T52"/>
    <mergeCell ref="F49:I49"/>
    <mergeCell ref="Q49:T49"/>
    <mergeCell ref="F50:I50"/>
    <mergeCell ref="Q50:T50"/>
    <mergeCell ref="F53:I53"/>
    <mergeCell ref="A10:I10"/>
    <mergeCell ref="Q10:T10"/>
    <mergeCell ref="C11:I11"/>
    <mergeCell ref="Q11:T11"/>
    <mergeCell ref="E12:I12"/>
    <mergeCell ref="Q12:T12"/>
    <mergeCell ref="E16:I16"/>
    <mergeCell ref="Q16:T16"/>
    <mergeCell ref="A17:I17"/>
  </mergeCells>
  <pageMargins left="0.70866141732283472" right="0.24" top="0.41" bottom="0.33" header="0.31496062992125984" footer="0.31496062992125984"/>
  <pageSetup paperSize="9" scale="63" fitToHeight="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</vt:lpstr>
      <vt:lpstr>Приложение 5 доходы</vt:lpstr>
      <vt:lpstr>Приложение 6</vt:lpstr>
      <vt:lpstr>ПРиложение 7</vt:lpstr>
      <vt:lpstr>Приложение 8</vt:lpstr>
      <vt:lpstr>Приложение 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Nastya</dc:creator>
  <cp:lastModifiedBy>Пользователь Windows</cp:lastModifiedBy>
  <cp:lastPrinted>2021-02-13T12:39:05Z</cp:lastPrinted>
  <dcterms:created xsi:type="dcterms:W3CDTF">2009-11-09T07:06:48Z</dcterms:created>
  <dcterms:modified xsi:type="dcterms:W3CDTF">2021-02-24T03:41:39Z</dcterms:modified>
</cp:coreProperties>
</file>