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пр 1" sheetId="18" r:id="rId1"/>
    <sheet name="Прил 2" sheetId="19" state="hidden" r:id="rId2"/>
    <sheet name="Прил 3" sheetId="20" state="hidden" r:id="rId3"/>
    <sheet name="Прил 4" sheetId="21" state="hidden" r:id="rId4"/>
    <sheet name="Пр 2." sheetId="23" r:id="rId5"/>
    <sheet name="пр 3." sheetId="22" r:id="rId6"/>
    <sheet name="пр 4." sheetId="16" r:id="rId7"/>
    <sheet name="пр 5." sheetId="17" r:id="rId8"/>
    <sheet name="пр 6." sheetId="27" r:id="rId9"/>
    <sheet name="Прил 7 1" sheetId="30" r:id="rId10"/>
    <sheet name="Прил 7 2" sheetId="32" r:id="rId11"/>
    <sheet name="Прил 7 3" sheetId="37" r:id="rId12"/>
    <sheet name="Прил 7 4" sheetId="29" r:id="rId13"/>
    <sheet name="Прил 7 5" sheetId="33" r:id="rId14"/>
    <sheet name="Прил 7 6" sheetId="35" r:id="rId15"/>
    <sheet name="Прил 7 7" sheetId="36" r:id="rId16"/>
    <sheet name="Прил 8" sheetId="34" r:id="rId17"/>
  </sheets>
  <definedNames>
    <definedName name="__bookmark_1" localSheetId="15">#REF!</definedName>
    <definedName name="__bookmark_1">#REF!</definedName>
    <definedName name="__bookmark_2">#REF!</definedName>
    <definedName name="__bookmark_4">#REF!</definedName>
    <definedName name="__bookmark_5">#REF!</definedName>
    <definedName name="__bookmark_6">#REF!</definedName>
    <definedName name="_xlnm.Print_Area" localSheetId="7">'пр 5.'!$A$1:$I$133</definedName>
    <definedName name="_xlnm.Print_Area" localSheetId="9">'Прил 7 1'!$A$1:$F$14</definedName>
    <definedName name="_xlnm.Print_Area" localSheetId="13">'Прил 7 5'!$A$1:$F$14</definedName>
  </definedNames>
  <calcPr calcId="125725"/>
</workbook>
</file>

<file path=xl/calcChain.xml><?xml version="1.0" encoding="utf-8"?>
<calcChain xmlns="http://schemas.openxmlformats.org/spreadsheetml/2006/main">
  <c r="C10" i="34"/>
  <c r="C11" s="1"/>
  <c r="C22"/>
  <c r="G52" i="27" l="1"/>
  <c r="G51" s="1"/>
  <c r="G50" s="1"/>
  <c r="G49" s="1"/>
  <c r="H52"/>
  <c r="H51" s="1"/>
  <c r="H50" s="1"/>
  <c r="H49" s="1"/>
  <c r="F52"/>
  <c r="G48"/>
  <c r="G47" s="1"/>
  <c r="G46" s="1"/>
  <c r="G45" s="1"/>
  <c r="H48"/>
  <c r="H47" s="1"/>
  <c r="H46" s="1"/>
  <c r="H45" s="1"/>
  <c r="F48"/>
  <c r="G44"/>
  <c r="G43" s="1"/>
  <c r="G42" s="1"/>
  <c r="G41" s="1"/>
  <c r="H44"/>
  <c r="H43" s="1"/>
  <c r="H42" s="1"/>
  <c r="H41" s="1"/>
  <c r="G31"/>
  <c r="H31"/>
  <c r="F31"/>
  <c r="G22"/>
  <c r="H22"/>
  <c r="G27"/>
  <c r="H27"/>
  <c r="F27"/>
  <c r="G17"/>
  <c r="H17"/>
  <c r="F17"/>
  <c r="F10"/>
  <c r="G108"/>
  <c r="H108"/>
  <c r="F108"/>
  <c r="G104"/>
  <c r="H104"/>
  <c r="F104"/>
  <c r="G111" i="16"/>
  <c r="H111"/>
  <c r="G110"/>
  <c r="H110"/>
  <c r="G109"/>
  <c r="G108" s="1"/>
  <c r="H109"/>
  <c r="H108" s="1"/>
  <c r="G107"/>
  <c r="G106" s="1"/>
  <c r="H107"/>
  <c r="H106" s="1"/>
  <c r="G105"/>
  <c r="G104" s="1"/>
  <c r="H105"/>
  <c r="H104" s="1"/>
  <c r="F111"/>
  <c r="F109"/>
  <c r="F107"/>
  <c r="G98"/>
  <c r="G97" s="1"/>
  <c r="H98"/>
  <c r="H97" s="1"/>
  <c r="G96"/>
  <c r="G95" s="1"/>
  <c r="H96"/>
  <c r="H95" s="1"/>
  <c r="F98"/>
  <c r="F97" s="1"/>
  <c r="F96"/>
  <c r="G92"/>
  <c r="H92"/>
  <c r="F92"/>
  <c r="G90"/>
  <c r="H90"/>
  <c r="F90"/>
  <c r="G67"/>
  <c r="G66" s="1"/>
  <c r="G65" s="1"/>
  <c r="G64" s="1"/>
  <c r="G63" s="1"/>
  <c r="G62" s="1"/>
  <c r="G61" s="1"/>
  <c r="H67"/>
  <c r="H66" s="1"/>
  <c r="H65" s="1"/>
  <c r="H64" s="1"/>
  <c r="H63" s="1"/>
  <c r="H62" s="1"/>
  <c r="H61" s="1"/>
  <c r="F67"/>
  <c r="G60"/>
  <c r="H60"/>
  <c r="F60"/>
  <c r="G53"/>
  <c r="H53"/>
  <c r="G52"/>
  <c r="H52"/>
  <c r="F53"/>
  <c r="F52"/>
  <c r="G45"/>
  <c r="G44" s="1"/>
  <c r="H45"/>
  <c r="H44" s="1"/>
  <c r="F45"/>
  <c r="G39"/>
  <c r="H39"/>
  <c r="F39"/>
  <c r="G33"/>
  <c r="G32" s="1"/>
  <c r="H33"/>
  <c r="H32" s="1"/>
  <c r="F33"/>
  <c r="H38" i="17"/>
  <c r="I38"/>
  <c r="G38"/>
  <c r="G31" i="16"/>
  <c r="G30" s="1"/>
  <c r="H31"/>
  <c r="H30" s="1"/>
  <c r="F31"/>
  <c r="H51" l="1"/>
  <c r="H50" s="1"/>
  <c r="H49" s="1"/>
  <c r="H48" s="1"/>
  <c r="H47" s="1"/>
  <c r="H46" s="1"/>
  <c r="G103"/>
  <c r="G102" s="1"/>
  <c r="G101" s="1"/>
  <c r="G100" s="1"/>
  <c r="G99" s="1"/>
  <c r="H103"/>
  <c r="H102" s="1"/>
  <c r="H101" s="1"/>
  <c r="H100" s="1"/>
  <c r="H99" s="1"/>
  <c r="H94"/>
  <c r="H93" s="1"/>
  <c r="G94"/>
  <c r="G93" s="1"/>
  <c r="G51"/>
  <c r="G50" s="1"/>
  <c r="G49" s="1"/>
  <c r="G48" s="1"/>
  <c r="G47" s="1"/>
  <c r="G46" s="1"/>
  <c r="G29" l="1"/>
  <c r="G28" s="1"/>
  <c r="H29"/>
  <c r="H28" s="1"/>
  <c r="F29"/>
  <c r="G27"/>
  <c r="G26" s="1"/>
  <c r="H27"/>
  <c r="H26" s="1"/>
  <c r="F27"/>
  <c r="E23" i="22"/>
  <c r="F16"/>
  <c r="D11"/>
  <c r="D12" i="18"/>
  <c r="E12"/>
  <c r="H85" i="17"/>
  <c r="H84" s="1"/>
  <c r="H83" s="1"/>
  <c r="H82" s="1"/>
  <c r="H81" s="1"/>
  <c r="H80" s="1"/>
  <c r="H79" s="1"/>
  <c r="I85"/>
  <c r="I84" s="1"/>
  <c r="I83" s="1"/>
  <c r="I82" s="1"/>
  <c r="I81" s="1"/>
  <c r="I80" s="1"/>
  <c r="I79" s="1"/>
  <c r="F23" i="22" s="1"/>
  <c r="H115" i="17"/>
  <c r="H114" s="1"/>
  <c r="I115"/>
  <c r="I114" s="1"/>
  <c r="H112"/>
  <c r="H111" s="1"/>
  <c r="I112"/>
  <c r="I111" s="1"/>
  <c r="H103"/>
  <c r="I103"/>
  <c r="H101"/>
  <c r="H100" s="1"/>
  <c r="I101"/>
  <c r="I100" s="1"/>
  <c r="H131"/>
  <c r="I131"/>
  <c r="H129"/>
  <c r="I129"/>
  <c r="H126"/>
  <c r="H125" s="1"/>
  <c r="I126"/>
  <c r="I125" s="1"/>
  <c r="G131"/>
  <c r="G129"/>
  <c r="G126"/>
  <c r="G125" s="1"/>
  <c r="G121" s="1"/>
  <c r="G120" s="1"/>
  <c r="G119" s="1"/>
  <c r="G118" s="1"/>
  <c r="G117" s="1"/>
  <c r="D15" i="30"/>
  <c r="E15"/>
  <c r="C15"/>
  <c r="H69" i="17"/>
  <c r="I69"/>
  <c r="H66"/>
  <c r="I66"/>
  <c r="H58"/>
  <c r="H57" s="1"/>
  <c r="H56" s="1"/>
  <c r="H55" s="1"/>
  <c r="H54" s="1"/>
  <c r="H53" s="1"/>
  <c r="E16" i="22" s="1"/>
  <c r="I58" i="17"/>
  <c r="I57" s="1"/>
  <c r="I56" s="1"/>
  <c r="I55" s="1"/>
  <c r="I54" s="1"/>
  <c r="I53" s="1"/>
  <c r="H40"/>
  <c r="I40"/>
  <c r="H36"/>
  <c r="I36"/>
  <c r="H34"/>
  <c r="I34"/>
  <c r="G28"/>
  <c r="G25"/>
  <c r="I16"/>
  <c r="I15" s="1"/>
  <c r="I14" s="1"/>
  <c r="I13" s="1"/>
  <c r="I12" s="1"/>
  <c r="F13" i="22" s="1"/>
  <c r="H17" i="17"/>
  <c r="H16" s="1"/>
  <c r="H15" s="1"/>
  <c r="H14" s="1"/>
  <c r="H13" s="1"/>
  <c r="H12" s="1"/>
  <c r="E13" i="22" s="1"/>
  <c r="I17" i="17"/>
  <c r="G17"/>
  <c r="G16"/>
  <c r="G15" s="1"/>
  <c r="G14" s="1"/>
  <c r="G13" s="1"/>
  <c r="G12" s="1"/>
  <c r="D13" i="22" s="1"/>
  <c r="D29" l="1"/>
  <c r="H110" i="17"/>
  <c r="H109" s="1"/>
  <c r="I110"/>
  <c r="I109" s="1"/>
  <c r="H99"/>
  <c r="I99"/>
  <c r="H121"/>
  <c r="H120" s="1"/>
  <c r="H119" s="1"/>
  <c r="H118" s="1"/>
  <c r="I121"/>
  <c r="I120" s="1"/>
  <c r="I119" s="1"/>
  <c r="I118" s="1"/>
  <c r="H65"/>
  <c r="H64" s="1"/>
  <c r="H63" s="1"/>
  <c r="H62" s="1"/>
  <c r="H61" s="1"/>
  <c r="I65"/>
  <c r="I64" s="1"/>
  <c r="I63" s="1"/>
  <c r="I62" s="1"/>
  <c r="I61" s="1"/>
  <c r="G89" i="16"/>
  <c r="H89"/>
  <c r="G26" i="27"/>
  <c r="G25" s="1"/>
  <c r="G24" s="1"/>
  <c r="H26"/>
  <c r="H25" s="1"/>
  <c r="H24" s="1"/>
  <c r="G100" i="17"/>
  <c r="G101"/>
  <c r="F89" i="16" s="1"/>
  <c r="I117" i="17" l="1"/>
  <c r="F29" i="22"/>
  <c r="F26" i="27"/>
  <c r="F25" s="1"/>
  <c r="F24" s="1"/>
  <c r="H60" i="17"/>
  <c r="E18" i="22"/>
  <c r="E17" s="1"/>
  <c r="I60" i="17"/>
  <c r="F18" i="22"/>
  <c r="F17" s="1"/>
  <c r="H117" i="17"/>
  <c r="E29" i="22"/>
  <c r="H98" i="17"/>
  <c r="H97" s="1"/>
  <c r="I98"/>
  <c r="I97" s="1"/>
  <c r="G77" i="27" l="1"/>
  <c r="G76" s="1"/>
  <c r="G75" s="1"/>
  <c r="G74" s="1"/>
  <c r="H77"/>
  <c r="H76" s="1"/>
  <c r="H75" s="1"/>
  <c r="H74" s="1"/>
  <c r="F77"/>
  <c r="F76" s="1"/>
  <c r="F75" s="1"/>
  <c r="F74" s="1"/>
  <c r="G81"/>
  <c r="G80" s="1"/>
  <c r="G79" s="1"/>
  <c r="G78" s="1"/>
  <c r="H81"/>
  <c r="H80" s="1"/>
  <c r="H79" s="1"/>
  <c r="H78" s="1"/>
  <c r="F81"/>
  <c r="F80" s="1"/>
  <c r="F79" s="1"/>
  <c r="F78" s="1"/>
  <c r="F47"/>
  <c r="F46" s="1"/>
  <c r="F45" s="1"/>
  <c r="F9" i="16"/>
  <c r="F108" l="1"/>
  <c r="F26" l="1"/>
  <c r="F28"/>
  <c r="G89" i="27"/>
  <c r="G88" s="1"/>
  <c r="G87" s="1"/>
  <c r="G86" s="1"/>
  <c r="H89"/>
  <c r="H88" s="1"/>
  <c r="H87" s="1"/>
  <c r="H86" s="1"/>
  <c r="F89"/>
  <c r="F88" s="1"/>
  <c r="F87" s="1"/>
  <c r="F86" s="1"/>
  <c r="F30" i="16"/>
  <c r="F16" l="1"/>
  <c r="H25" i="17"/>
  <c r="I25"/>
  <c r="G61" i="27" l="1"/>
  <c r="G36" i="17"/>
  <c r="G34"/>
  <c r="D14" i="36"/>
  <c r="E14"/>
  <c r="C14"/>
  <c r="C14" i="35"/>
  <c r="D14" i="33"/>
  <c r="E14"/>
  <c r="C14"/>
  <c r="D12" i="29"/>
  <c r="E12"/>
  <c r="C12"/>
  <c r="E14" i="37"/>
  <c r="D14"/>
  <c r="C14"/>
  <c r="E4"/>
  <c r="D14" i="32"/>
  <c r="E14"/>
  <c r="C14"/>
  <c r="C14" i="30"/>
  <c r="D14"/>
  <c r="E14"/>
  <c r="D52" i="23" l="1"/>
  <c r="D51" s="1"/>
  <c r="D50" s="1"/>
  <c r="E52"/>
  <c r="E51" s="1"/>
  <c r="E50" s="1"/>
  <c r="C52"/>
  <c r="C51" s="1"/>
  <c r="C50" s="1"/>
  <c r="D45"/>
  <c r="D44" s="1"/>
  <c r="E45"/>
  <c r="E44" s="1"/>
  <c r="C45"/>
  <c r="C44" s="1"/>
  <c r="D42"/>
  <c r="D41" s="1"/>
  <c r="E42"/>
  <c r="E41" s="1"/>
  <c r="C42"/>
  <c r="C41" s="1"/>
  <c r="D38"/>
  <c r="D37" s="1"/>
  <c r="E38"/>
  <c r="E37" s="1"/>
  <c r="C38"/>
  <c r="C37" s="1"/>
  <c r="D32"/>
  <c r="D31" s="1"/>
  <c r="D30" s="1"/>
  <c r="E32"/>
  <c r="E31" s="1"/>
  <c r="E30" s="1"/>
  <c r="C32"/>
  <c r="C31" s="1"/>
  <c r="C30" s="1"/>
  <c r="D28"/>
  <c r="E28"/>
  <c r="C28"/>
  <c r="D26"/>
  <c r="E26"/>
  <c r="C26"/>
  <c r="D24"/>
  <c r="E24"/>
  <c r="C24"/>
  <c r="D22"/>
  <c r="E22"/>
  <c r="C22"/>
  <c r="D14"/>
  <c r="E14"/>
  <c r="D18"/>
  <c r="E18"/>
  <c r="D16"/>
  <c r="E16"/>
  <c r="C18"/>
  <c r="C16"/>
  <c r="C14"/>
  <c r="D64"/>
  <c r="E64"/>
  <c r="C64"/>
  <c r="D75"/>
  <c r="D74" s="1"/>
  <c r="E75"/>
  <c r="E74" s="1"/>
  <c r="C75"/>
  <c r="C74" s="1"/>
  <c r="D72"/>
  <c r="D71" s="1"/>
  <c r="E72"/>
  <c r="E71"/>
  <c r="C72"/>
  <c r="C71" s="1"/>
  <c r="D69"/>
  <c r="D68" s="1"/>
  <c r="E69"/>
  <c r="E68" s="1"/>
  <c r="C69"/>
  <c r="C68" s="1"/>
  <c r="D57"/>
  <c r="E57"/>
  <c r="C57"/>
  <c r="D59"/>
  <c r="E59"/>
  <c r="C59"/>
  <c r="D61"/>
  <c r="E61"/>
  <c r="D66"/>
  <c r="D63" s="1"/>
  <c r="E66"/>
  <c r="C66"/>
  <c r="C61"/>
  <c r="E4" i="30"/>
  <c r="C4" i="34"/>
  <c r="E4" i="36"/>
  <c r="E4" i="35"/>
  <c r="E4" i="33"/>
  <c r="E4" i="29"/>
  <c r="E4" i="32"/>
  <c r="G93" i="27"/>
  <c r="H93"/>
  <c r="F93"/>
  <c r="G85"/>
  <c r="H85"/>
  <c r="F85"/>
  <c r="G63"/>
  <c r="H63"/>
  <c r="F63"/>
  <c r="C63" i="23" l="1"/>
  <c r="D13"/>
  <c r="D12" s="1"/>
  <c r="E63"/>
  <c r="E56"/>
  <c r="E55" s="1"/>
  <c r="E54" s="1"/>
  <c r="D56"/>
  <c r="C56"/>
  <c r="C55" s="1"/>
  <c r="C54" s="1"/>
  <c r="E13"/>
  <c r="E12" s="1"/>
  <c r="C13"/>
  <c r="C12" s="1"/>
  <c r="D55"/>
  <c r="D54" s="1"/>
  <c r="E40"/>
  <c r="D40"/>
  <c r="C40"/>
  <c r="C36" s="1"/>
  <c r="D36"/>
  <c r="E36"/>
  <c r="D21"/>
  <c r="D20" s="1"/>
  <c r="C21"/>
  <c r="C20" s="1"/>
  <c r="E21"/>
  <c r="E20" s="1"/>
  <c r="H4" i="27"/>
  <c r="I4" i="17"/>
  <c r="H4" i="16"/>
  <c r="H123" i="17"/>
  <c r="G40" i="27" s="1"/>
  <c r="G39" s="1"/>
  <c r="G38" s="1"/>
  <c r="G37" s="1"/>
  <c r="I123" i="17"/>
  <c r="H40" i="27" s="1"/>
  <c r="H39" s="1"/>
  <c r="H38" s="1"/>
  <c r="H37" s="1"/>
  <c r="G123" i="17"/>
  <c r="H107"/>
  <c r="H106" s="1"/>
  <c r="I107"/>
  <c r="I106" s="1"/>
  <c r="G107"/>
  <c r="G106" s="1"/>
  <c r="G103"/>
  <c r="G99" s="1"/>
  <c r="H94"/>
  <c r="I94"/>
  <c r="I93" s="1"/>
  <c r="G94"/>
  <c r="G93" s="1"/>
  <c r="F40" i="27" l="1"/>
  <c r="F105" i="16"/>
  <c r="E11" i="23"/>
  <c r="D11"/>
  <c r="C11"/>
  <c r="C10" s="1"/>
  <c r="G84" i="16"/>
  <c r="H93" i="17"/>
  <c r="H92" s="1"/>
  <c r="H91" s="1"/>
  <c r="H90" s="1"/>
  <c r="H89" s="1"/>
  <c r="E26" i="22" s="1"/>
  <c r="F61" i="27"/>
  <c r="H35"/>
  <c r="F35"/>
  <c r="F34" s="1"/>
  <c r="I92" i="17"/>
  <c r="I91" s="1"/>
  <c r="I90" s="1"/>
  <c r="I89" s="1"/>
  <c r="F26" i="22" s="1"/>
  <c r="H98" i="27"/>
  <c r="H97" s="1"/>
  <c r="H96" s="1"/>
  <c r="H95" s="1"/>
  <c r="H94" s="1"/>
  <c r="G30"/>
  <c r="G29" s="1"/>
  <c r="F104" i="16"/>
  <c r="H84"/>
  <c r="G98" i="27"/>
  <c r="G97" s="1"/>
  <c r="G96" s="1"/>
  <c r="G95" s="1"/>
  <c r="G94" s="1"/>
  <c r="G92" i="17"/>
  <c r="G91" s="1"/>
  <c r="G90" s="1"/>
  <c r="G89" s="1"/>
  <c r="D26" i="22" s="1"/>
  <c r="F98" i="27"/>
  <c r="F97" s="1"/>
  <c r="F96" s="1"/>
  <c r="F95" s="1"/>
  <c r="F94" s="1"/>
  <c r="H30"/>
  <c r="H29" s="1"/>
  <c r="G35"/>
  <c r="F84" i="16"/>
  <c r="D10" i="23" l="1"/>
  <c r="E10"/>
  <c r="F75" i="16"/>
  <c r="F74" s="1"/>
  <c r="G24"/>
  <c r="H24"/>
  <c r="F24"/>
  <c r="F32"/>
  <c r="G38"/>
  <c r="G37" s="1"/>
  <c r="G36" s="1"/>
  <c r="G35" s="1"/>
  <c r="G34" s="1"/>
  <c r="H38"/>
  <c r="H37" s="1"/>
  <c r="H36" s="1"/>
  <c r="H35" s="1"/>
  <c r="H34" s="1"/>
  <c r="F38"/>
  <c r="F37" s="1"/>
  <c r="F36" s="1"/>
  <c r="F35" s="1"/>
  <c r="F34" s="1"/>
  <c r="H43"/>
  <c r="H42" s="1"/>
  <c r="H41" s="1"/>
  <c r="H40" s="1"/>
  <c r="F44"/>
  <c r="F43" s="1"/>
  <c r="F42" s="1"/>
  <c r="F41" s="1"/>
  <c r="F4" i="22"/>
  <c r="E4" i="23"/>
  <c r="C16" i="18"/>
  <c r="C15" s="1"/>
  <c r="C14" s="1"/>
  <c r="C13" s="1"/>
  <c r="F110" i="16"/>
  <c r="G28" i="27"/>
  <c r="G23" s="1"/>
  <c r="H28"/>
  <c r="H23" s="1"/>
  <c r="F30"/>
  <c r="F29" s="1"/>
  <c r="F28" s="1"/>
  <c r="F23" s="1"/>
  <c r="G92"/>
  <c r="G91" s="1"/>
  <c r="G90" s="1"/>
  <c r="H92"/>
  <c r="H91" s="1"/>
  <c r="H90" s="1"/>
  <c r="F92"/>
  <c r="F91" s="1"/>
  <c r="F90" s="1"/>
  <c r="G84"/>
  <c r="G83" s="1"/>
  <c r="G82" s="1"/>
  <c r="H84"/>
  <c r="H83" s="1"/>
  <c r="H82" s="1"/>
  <c r="F84"/>
  <c r="F83" s="1"/>
  <c r="F82" s="1"/>
  <c r="F51"/>
  <c r="F50" s="1"/>
  <c r="F49" s="1"/>
  <c r="F39"/>
  <c r="F38" s="1"/>
  <c r="F37" s="1"/>
  <c r="G34"/>
  <c r="G33" s="1"/>
  <c r="G32" s="1"/>
  <c r="H34"/>
  <c r="H33" s="1"/>
  <c r="H32" s="1"/>
  <c r="F33"/>
  <c r="F32" s="1"/>
  <c r="H77" i="17"/>
  <c r="G115"/>
  <c r="G114" s="1"/>
  <c r="H32"/>
  <c r="I32"/>
  <c r="G32"/>
  <c r="G112"/>
  <c r="G111" s="1"/>
  <c r="H122"/>
  <c r="I122"/>
  <c r="G122"/>
  <c r="G68" i="27"/>
  <c r="H68"/>
  <c r="G66" i="17"/>
  <c r="F68" i="27" s="1"/>
  <c r="G69"/>
  <c r="H69"/>
  <c r="H44" i="17"/>
  <c r="H43" s="1"/>
  <c r="H42" s="1"/>
  <c r="I44"/>
  <c r="I43" s="1"/>
  <c r="I42" s="1"/>
  <c r="G44"/>
  <c r="G43" s="1"/>
  <c r="G42" s="1"/>
  <c r="G73" i="27"/>
  <c r="G72" s="1"/>
  <c r="G71" s="1"/>
  <c r="G70" s="1"/>
  <c r="H73"/>
  <c r="H72" s="1"/>
  <c r="H71" s="1"/>
  <c r="H70" s="1"/>
  <c r="G58" i="17"/>
  <c r="F73" i="27" s="1"/>
  <c r="F72" s="1"/>
  <c r="F71" s="1"/>
  <c r="F70" s="1"/>
  <c r="H51" i="17"/>
  <c r="H50" s="1"/>
  <c r="H49" s="1"/>
  <c r="H48" s="1"/>
  <c r="H47" s="1"/>
  <c r="E15" i="22" s="1"/>
  <c r="I51" i="17"/>
  <c r="I50" s="1"/>
  <c r="I49" s="1"/>
  <c r="I48" s="1"/>
  <c r="I47" s="1"/>
  <c r="F15" i="22" s="1"/>
  <c r="G51" i="17"/>
  <c r="G50" s="1"/>
  <c r="G49" s="1"/>
  <c r="G48" s="1"/>
  <c r="G47" s="1"/>
  <c r="D15" i="22" s="1"/>
  <c r="I28" i="17"/>
  <c r="I24" s="1"/>
  <c r="I23" s="1"/>
  <c r="I22" s="1"/>
  <c r="I21" s="1"/>
  <c r="I20" s="1"/>
  <c r="F14" i="22" s="1"/>
  <c r="F12" s="1"/>
  <c r="H28" i="17"/>
  <c r="H24" s="1"/>
  <c r="H23" s="1"/>
  <c r="H22" s="1"/>
  <c r="H21" s="1"/>
  <c r="H20" s="1"/>
  <c r="E14" i="22" s="1"/>
  <c r="E12" s="1"/>
  <c r="G24" i="17"/>
  <c r="G23" s="1"/>
  <c r="G22" s="1"/>
  <c r="G21" s="1"/>
  <c r="G20" s="1"/>
  <c r="F22" i="16"/>
  <c r="H83"/>
  <c r="H82" s="1"/>
  <c r="H81" s="1"/>
  <c r="H80" s="1"/>
  <c r="H79" s="1"/>
  <c r="G83"/>
  <c r="G82" s="1"/>
  <c r="G81" s="1"/>
  <c r="G80" s="1"/>
  <c r="G79" s="1"/>
  <c r="F83"/>
  <c r="F82" s="1"/>
  <c r="F81" s="1"/>
  <c r="F80" s="1"/>
  <c r="F79" s="1"/>
  <c r="G40" i="17"/>
  <c r="G69"/>
  <c r="F69" i="27" s="1"/>
  <c r="G77" i="17"/>
  <c r="I77"/>
  <c r="G85"/>
  <c r="F44" i="27"/>
  <c r="D14" i="22" l="1"/>
  <c r="D16" i="18"/>
  <c r="D15" s="1"/>
  <c r="D14" s="1"/>
  <c r="D13" s="1"/>
  <c r="H9" i="17"/>
  <c r="E16" i="18"/>
  <c r="E15" s="1"/>
  <c r="E14" s="1"/>
  <c r="E13" s="1"/>
  <c r="I9" i="17"/>
  <c r="H67" i="27"/>
  <c r="H66" s="1"/>
  <c r="H65" s="1"/>
  <c r="G62"/>
  <c r="H62"/>
  <c r="F67"/>
  <c r="F66" s="1"/>
  <c r="F65" s="1"/>
  <c r="G67"/>
  <c r="G66" s="1"/>
  <c r="G65" s="1"/>
  <c r="H9" i="16"/>
  <c r="G65" i="17"/>
  <c r="G64" s="1"/>
  <c r="G63" s="1"/>
  <c r="G62" s="1"/>
  <c r="G61" s="1"/>
  <c r="D18" i="22" s="1"/>
  <c r="H61" i="27"/>
  <c r="G36"/>
  <c r="H57"/>
  <c r="H56" s="1"/>
  <c r="H55" s="1"/>
  <c r="H54" s="1"/>
  <c r="F23" i="16"/>
  <c r="F21" s="1"/>
  <c r="F20" s="1"/>
  <c r="F62" i="27"/>
  <c r="F43"/>
  <c r="F42" s="1"/>
  <c r="F41" s="1"/>
  <c r="F36" s="1"/>
  <c r="F106" i="16"/>
  <c r="F103" s="1"/>
  <c r="H21" i="27"/>
  <c r="H20" s="1"/>
  <c r="H19" s="1"/>
  <c r="H18" s="1"/>
  <c r="G76" i="17"/>
  <c r="G75" s="1"/>
  <c r="G74" s="1"/>
  <c r="G73" s="1"/>
  <c r="F16" i="27"/>
  <c r="F15" s="1"/>
  <c r="F14" s="1"/>
  <c r="F13" s="1"/>
  <c r="H103"/>
  <c r="H102" s="1"/>
  <c r="H101" s="1"/>
  <c r="G64"/>
  <c r="G25" i="16"/>
  <c r="F57" i="27"/>
  <c r="F56" s="1"/>
  <c r="F55" s="1"/>
  <c r="F54" s="1"/>
  <c r="H23" i="16"/>
  <c r="G57" i="17"/>
  <c r="G56" s="1"/>
  <c r="F103" i="27"/>
  <c r="F102" s="1"/>
  <c r="F101" s="1"/>
  <c r="H64"/>
  <c r="H25" i="16"/>
  <c r="G107" i="27"/>
  <c r="G106" s="1"/>
  <c r="G105" s="1"/>
  <c r="I76" i="17"/>
  <c r="I75" s="1"/>
  <c r="I74" s="1"/>
  <c r="H16" i="27"/>
  <c r="H15" s="1"/>
  <c r="H14" s="1"/>
  <c r="H13" s="1"/>
  <c r="H36"/>
  <c r="G84" i="17"/>
  <c r="G83" s="1"/>
  <c r="F22" i="27"/>
  <c r="F21" s="1"/>
  <c r="F20" s="1"/>
  <c r="F19" s="1"/>
  <c r="F18" s="1"/>
  <c r="G57"/>
  <c r="G56" s="1"/>
  <c r="G55" s="1"/>
  <c r="G54" s="1"/>
  <c r="G23" i="16"/>
  <c r="F64" i="27"/>
  <c r="F25" i="16"/>
  <c r="H107" i="27"/>
  <c r="H106" s="1"/>
  <c r="H105" s="1"/>
  <c r="H76" i="17"/>
  <c r="H75" s="1"/>
  <c r="H73" s="1"/>
  <c r="H72" s="1"/>
  <c r="E20" i="22" s="1"/>
  <c r="E19" s="1"/>
  <c r="G16" i="27"/>
  <c r="G15" s="1"/>
  <c r="G14" s="1"/>
  <c r="G13" s="1"/>
  <c r="G21"/>
  <c r="G20" s="1"/>
  <c r="G19" s="1"/>
  <c r="G18" s="1"/>
  <c r="H96" i="17"/>
  <c r="G103" i="27"/>
  <c r="G102" s="1"/>
  <c r="G101" s="1"/>
  <c r="F107"/>
  <c r="F106" s="1"/>
  <c r="F105" s="1"/>
  <c r="G43" i="16"/>
  <c r="G55" i="17"/>
  <c r="G54" s="1"/>
  <c r="G53" s="1"/>
  <c r="D16" i="22" s="1"/>
  <c r="G22" i="16"/>
  <c r="G21" s="1"/>
  <c r="G20" s="1"/>
  <c r="G19" s="1"/>
  <c r="G18" s="1"/>
  <c r="G17" s="1"/>
  <c r="H22"/>
  <c r="H21" s="1"/>
  <c r="H20" s="1"/>
  <c r="H19" s="1"/>
  <c r="H18" s="1"/>
  <c r="H17" s="1"/>
  <c r="H73"/>
  <c r="H72" s="1"/>
  <c r="H71" s="1"/>
  <c r="H70" s="1"/>
  <c r="H69" s="1"/>
  <c r="H68" s="1"/>
  <c r="G75"/>
  <c r="G74" s="1"/>
  <c r="F73"/>
  <c r="F72" s="1"/>
  <c r="H75"/>
  <c r="H74" s="1"/>
  <c r="G77"/>
  <c r="G76" s="1"/>
  <c r="H77"/>
  <c r="H76" s="1"/>
  <c r="G73"/>
  <c r="G72" s="1"/>
  <c r="G71" s="1"/>
  <c r="G70" s="1"/>
  <c r="G69" s="1"/>
  <c r="G68" s="1"/>
  <c r="F77"/>
  <c r="F76" s="1"/>
  <c r="H59"/>
  <c r="H58" s="1"/>
  <c r="H57" s="1"/>
  <c r="H56" s="1"/>
  <c r="H55" s="1"/>
  <c r="H54" s="1"/>
  <c r="G91"/>
  <c r="G88" s="1"/>
  <c r="F95"/>
  <c r="G16"/>
  <c r="G15" s="1"/>
  <c r="G14" s="1"/>
  <c r="G13" s="1"/>
  <c r="G12" s="1"/>
  <c r="G11" s="1"/>
  <c r="F59"/>
  <c r="F58" s="1"/>
  <c r="F57" s="1"/>
  <c r="F56" s="1"/>
  <c r="F55" s="1"/>
  <c r="F54" s="1"/>
  <c r="F66"/>
  <c r="H91"/>
  <c r="H88" s="1"/>
  <c r="H16"/>
  <c r="H15" s="1"/>
  <c r="H14" s="1"/>
  <c r="H13" s="1"/>
  <c r="H12" s="1"/>
  <c r="H11" s="1"/>
  <c r="F91"/>
  <c r="F88" s="1"/>
  <c r="F15"/>
  <c r="F14" s="1"/>
  <c r="F13" s="1"/>
  <c r="F12" s="1"/>
  <c r="F11" s="1"/>
  <c r="G59"/>
  <c r="G58" s="1"/>
  <c r="G57" s="1"/>
  <c r="G56" s="1"/>
  <c r="G55" s="1"/>
  <c r="G54" s="1"/>
  <c r="F40"/>
  <c r="F11" i="22" l="1"/>
  <c r="H10" i="27"/>
  <c r="E11" i="22"/>
  <c r="G10" i="27"/>
  <c r="G11" i="17"/>
  <c r="G60" i="27"/>
  <c r="G59" s="1"/>
  <c r="G9" i="16"/>
  <c r="G87"/>
  <c r="H88" i="17"/>
  <c r="E27" i="22"/>
  <c r="F87" i="16"/>
  <c r="F60" i="27"/>
  <c r="F59" s="1"/>
  <c r="F58" s="1"/>
  <c r="F102" i="16"/>
  <c r="F101" s="1"/>
  <c r="F100" s="1"/>
  <c r="F99" s="1"/>
  <c r="I73" i="17"/>
  <c r="I72" s="1"/>
  <c r="G42" i="16"/>
  <c r="G41" s="1"/>
  <c r="G40" s="1"/>
  <c r="G72" i="17"/>
  <c r="H100" i="27"/>
  <c r="H99" s="1"/>
  <c r="G82" i="17"/>
  <c r="G81" s="1"/>
  <c r="G80" s="1"/>
  <c r="G79" s="1"/>
  <c r="D23" i="22" s="1"/>
  <c r="H60" i="27"/>
  <c r="H59" s="1"/>
  <c r="H74" i="17"/>
  <c r="G60"/>
  <c r="D17" i="22"/>
  <c r="G100" i="27"/>
  <c r="G99" s="1"/>
  <c r="F100"/>
  <c r="F99" s="1"/>
  <c r="G110" i="17"/>
  <c r="G109" s="1"/>
  <c r="G98" s="1"/>
  <c r="G97" s="1"/>
  <c r="G96" s="1"/>
  <c r="E25" i="22"/>
  <c r="F51" i="16"/>
  <c r="F50" s="1"/>
  <c r="F49" s="1"/>
  <c r="F48" s="1"/>
  <c r="F47" s="1"/>
  <c r="F46" s="1"/>
  <c r="I96" i="17"/>
  <c r="F94" i="16"/>
  <c r="F93" s="1"/>
  <c r="F71"/>
  <c r="F70" s="1"/>
  <c r="F69" s="1"/>
  <c r="F68" s="1"/>
  <c r="H87"/>
  <c r="H71" i="17"/>
  <c r="D12" i="22"/>
  <c r="F53" i="27" l="1"/>
  <c r="F12" s="1"/>
  <c r="F11" s="1"/>
  <c r="F109" s="1"/>
  <c r="F86" i="16"/>
  <c r="F85" s="1"/>
  <c r="G86"/>
  <c r="G85" s="1"/>
  <c r="H86"/>
  <c r="H85" s="1"/>
  <c r="D27" i="22"/>
  <c r="G88" i="17"/>
  <c r="G10" s="1"/>
  <c r="G133" s="1"/>
  <c r="C20" i="18" s="1"/>
  <c r="I71" i="17"/>
  <c r="F20" i="22"/>
  <c r="D20"/>
  <c r="D19" s="1"/>
  <c r="I88" i="17"/>
  <c r="F27" i="22"/>
  <c r="F25" s="1"/>
  <c r="G58" i="27"/>
  <c r="G53" s="1"/>
  <c r="H58"/>
  <c r="H53" s="1"/>
  <c r="G71" i="17"/>
  <c r="E22" i="22"/>
  <c r="F19"/>
  <c r="I11" i="17"/>
  <c r="I10" s="1"/>
  <c r="I133" s="1"/>
  <c r="E20" i="18" s="1"/>
  <c r="H11" i="17"/>
  <c r="H10" s="1"/>
  <c r="H133" s="1"/>
  <c r="D20" i="18" s="1"/>
  <c r="E28" i="22"/>
  <c r="F28"/>
  <c r="D28"/>
  <c r="F22"/>
  <c r="D22"/>
  <c r="D22" i="18" l="1"/>
  <c r="C22"/>
  <c r="E22"/>
  <c r="E30" i="22"/>
  <c r="E31" s="1"/>
  <c r="F30"/>
  <c r="F31" s="1"/>
  <c r="H12" i="27"/>
  <c r="H11" s="1"/>
  <c r="H109" s="1"/>
  <c r="G12"/>
  <c r="G11" s="1"/>
  <c r="G109" s="1"/>
  <c r="D25" i="22"/>
  <c r="D30" s="1"/>
  <c r="D31" s="1"/>
  <c r="F65" i="16"/>
  <c r="F64" s="1"/>
  <c r="F63" s="1"/>
  <c r="F62" s="1"/>
  <c r="F61" s="1"/>
  <c r="C19" i="18" l="1"/>
  <c r="C18" s="1"/>
  <c r="C17" s="1"/>
  <c r="D19"/>
  <c r="E19"/>
  <c r="G78" i="16"/>
  <c r="H78"/>
  <c r="E18" i="18" l="1"/>
  <c r="E17" s="1"/>
  <c r="D18"/>
  <c r="D17" s="1"/>
  <c r="F78" i="16"/>
  <c r="C21" i="18" l="1"/>
  <c r="C12"/>
  <c r="D21"/>
  <c r="E21"/>
  <c r="F19" i="16" l="1"/>
  <c r="F18" s="1"/>
  <c r="F17" s="1"/>
  <c r="G10"/>
  <c r="G112" s="1"/>
  <c r="G113" s="1"/>
  <c r="H10"/>
  <c r="H112" s="1"/>
  <c r="H113" s="1"/>
  <c r="F10" l="1"/>
  <c r="F112" s="1"/>
  <c r="F113" s="1"/>
</calcChain>
</file>

<file path=xl/sharedStrings.xml><?xml version="1.0" encoding="utf-8"?>
<sst xmlns="http://schemas.openxmlformats.org/spreadsheetml/2006/main" count="1280" uniqueCount="449">
  <si>
    <t>Наименование показателя</t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</si>
  <si>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</si>
  <si>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</si>
  <si>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</si>
  <si>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</si>
  <si>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</si>
  <si>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</si>
  <si>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</si>
  <si>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</si>
  <si>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</si>
  <si>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</si>
  <si>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</si>
  <si>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</si>
  <si>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</si>
  <si>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</si>
  <si>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</si>
  <si>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</si>
  <si>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</si>
  <si>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</si>
  <si>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000 10500000000000000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</si>
  <si>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</si>
  <si>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</si>
  <si>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</si>
  <si>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</si>
  <si>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</si>
  <si>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</si>
  <si>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</si>
  <si>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</si>
  <si>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</si>
  <si>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</si>
  <si>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</si>
  <si>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</si>
  <si>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</si>
  <si>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</si>
  <si>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</si>
  <si>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</si>
  <si>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</si>
  <si>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</si>
  <si>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</si>
  <si>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</si>
  <si>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Иные межбюджетные трансферты</t>
  </si>
  <si>
    <t>Прочие межбюджетные трансферты, передаваемые бюджетам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</si>
  <si>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</si>
  <si>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</si>
  <si>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</si>
  <si>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</si>
  <si>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</si>
  <si>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</si>
  <si>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</si>
  <si>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</si>
  <si>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</si>
  <si>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</si>
  <si>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</si>
  <si>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</si>
  <si>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КУЛЬТУРА, КИНЕМАТОГРАФИЯ</t>
  </si>
  <si>
    <t>Культура</t>
  </si>
  <si>
    <t>(руб.)</t>
  </si>
  <si>
    <t>Наименование</t>
  </si>
  <si>
    <t>КВСР</t>
  </si>
  <si>
    <t>КЦСР</t>
  </si>
  <si>
    <t>КВР</t>
  </si>
  <si>
    <t>Глава муниципального образования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</si>
  <si>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</si>
  <si>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</si>
  <si>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</si>
  <si>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</si>
  <si>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</si>
  <si>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Содержание и ремонт,  капитальный ремонт автомобильных дорог общего пользования и искусственных сооружений на них</t>
  </si>
  <si>
    <t>540</t>
  </si>
  <si>
    <t>Приложение 1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</si>
  <si>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</si>
  <si>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</si>
  <si>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</si>
  <si>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</si>
  <si>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</si>
  <si>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</si>
  <si>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</si>
  <si>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Приложение 2</t>
  </si>
  <si>
    <t xml:space="preserve">к решению Совета </t>
  </si>
  <si>
    <t>№ п/п</t>
  </si>
  <si>
    <t>1.</t>
  </si>
  <si>
    <t xml:space="preserve">Перечень главных распорядителей средств местного бюджета </t>
  </si>
  <si>
    <t>на 2018 год</t>
  </si>
  <si>
    <t>Приложение 3</t>
  </si>
  <si>
    <t>Перечень главных администраторов (администраторов) доходов</t>
  </si>
  <si>
    <t>0 00 00000 00 0000 000</t>
  </si>
  <si>
    <t>Доходы, получаемые в виде арендной платы за 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</si>
  <si>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</si>
  <si>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</si>
  <si>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1 14 01050 10 0000 410</t>
  </si>
  <si>
    <t>Доходы  от продажи квартир, находящихся в собственности поселений</t>
  </si>
  <si>
    <t>1 14 02052 10 0000 410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</si>
  <si>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 в части реализации основных средств по указанному имуществу</t>
  </si>
  <si>
    <t>1 14 02052 10 0000 440</t>
  </si>
  <si>
    <t>Доходы 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автономных учреждений), в части реализации материальных запасов по указанному имуществу</t>
  </si>
  <si>
    <t>1 14 02053 10 0000 410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</si>
  <si>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</si>
  <si>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1 14 02053 10 0000 440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</si>
  <si>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</si>
  <si>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1 14 04050 10 0000 420</t>
  </si>
  <si>
    <t>Доходы от продажи нематериальных активов, находящихся в собственности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</si>
  <si>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</si>
  <si>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</si>
  <si>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1 17 01050 10 0000 180</t>
  </si>
  <si>
    <t>Невыясненные поступления, зачисляемые в бюджеты поселений</t>
  </si>
  <si>
    <t>1 13 01995 10 0000 130</t>
  </si>
  <si>
    <t>Прочие доходы от оказания платных услуг (работ) получателями средств бюджетов поселений</t>
  </si>
  <si>
    <t>1 16 18050 10 0000 140</t>
  </si>
  <si>
    <t>Денежные взыскания (штрафы) за нарушение бюджетного законодательства (в части бюджета поселений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</si>
  <si>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</si>
  <si>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</si>
  <si>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Дотации бюджетам поселений на выравнивание бюджетной обеспеченности</t>
  </si>
  <si>
    <t>Субвенции бюджетам поселений на государственную регистрацию актов гражданского состояния</t>
  </si>
  <si>
    <t>Субвенции бюджетам поселений на осуществление первичного воинского учета на территориях, где отсутствуют воинские комиссариаты</t>
  </si>
  <si>
    <t>2 02 03024 10 0000 151</t>
  </si>
  <si>
    <t>Субвенции бюджетам поселений на выполнение передаваемых полномочий субъектов Российской Федерации</t>
  </si>
  <si>
    <t>207 05030 10 0000 180</t>
  </si>
  <si>
    <t>Прочие безвозмездные поступления в бюджеты поселений</t>
  </si>
  <si>
    <t xml:space="preserve"> </t>
  </si>
  <si>
    <t xml:space="preserve">                                                                      </t>
  </si>
  <si>
    <t>2 02 15001 10 0000 151</t>
  </si>
  <si>
    <t>202 35930 10 0000 151</t>
  </si>
  <si>
    <t>202 35118 10 0000 151</t>
  </si>
  <si>
    <t>202 49999 10 0000 151</t>
  </si>
  <si>
    <t>Перечень главных администраторов источников финансирования  дефицита местного бюджета</t>
  </si>
  <si>
    <t>Код группы, подгруппы, статьи и вида источников</t>
  </si>
  <si>
    <t>00 00 00 00 00 0000 000</t>
  </si>
  <si>
    <t>01 00 00 00 00 0000 000</t>
  </si>
  <si>
    <t>Источники внутреннего финансирования дефицитов бюджетов</t>
  </si>
  <si>
    <t>01 05 00 00 00 0000 000</t>
  </si>
  <si>
    <t>01 05 00 00 00 0000 500</t>
  </si>
  <si>
    <t>Увеличение остатков средств бюджета</t>
  </si>
  <si>
    <t>01 05 02 00 00 0000 500</t>
  </si>
  <si>
    <t>Увеличение прочих остатков средств бюджета</t>
  </si>
  <si>
    <t>01 05 02 01 00 0000 510</t>
  </si>
  <si>
    <t>Увеличение прочих остатков денежных средств</t>
  </si>
  <si>
    <t>01 05 02 01 10 0000 510</t>
  </si>
  <si>
    <t>Увеличение прочих остатков денежных средств местных бюджетов</t>
  </si>
  <si>
    <t>01 05 00 00 00 0000 600</t>
  </si>
  <si>
    <t>01 05 02 00 00 0000 600</t>
  </si>
  <si>
    <t>01 05 02 01 00 0000 610</t>
  </si>
  <si>
    <t>Уменьшение прочих остатков денежных средств</t>
  </si>
  <si>
    <t>01 05 02 01 10 0000 610</t>
  </si>
  <si>
    <t>Уменьшение прочих остатков денежных средств местных бюджетов</t>
  </si>
  <si>
    <t xml:space="preserve">                                                                                                                                                                                                                     </t>
  </si>
  <si>
    <t xml:space="preserve">Приложение № 4   </t>
  </si>
  <si>
    <t xml:space="preserve">  </t>
  </si>
  <si>
    <t xml:space="preserve">                                                                   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</si>
  <si>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</si>
  <si>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</si>
  <si>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</si>
  <si>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</si>
  <si>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Администрация   Александровского  сельсовета</t>
  </si>
  <si>
    <t xml:space="preserve">депутатов Александровского </t>
  </si>
  <si>
    <t xml:space="preserve"> от                        2017 г. №</t>
  </si>
  <si>
    <t>1 11 05013 10 0000 120</t>
  </si>
  <si>
    <t>1 11 05025 10 0000 120</t>
  </si>
  <si>
    <t>1 11 05035 10 0000 120</t>
  </si>
  <si>
    <t>1 11 09045 10 0000 120</t>
  </si>
  <si>
    <t>Администрация  Александровского сельсовета</t>
  </si>
  <si>
    <t>депутатов Александровского</t>
  </si>
  <si>
    <t xml:space="preserve">сельсовета от                             2017г. № </t>
  </si>
  <si>
    <t>Администрация Александровского сельсовета</t>
  </si>
  <si>
    <t xml:space="preserve">   сельсовета от                           2017 г. № </t>
  </si>
  <si>
    <t>Благоустройство</t>
  </si>
  <si>
    <t>Уплата налогов, сборов и иных платежей</t>
  </si>
  <si>
    <t>ЖИЛИЩНО-КОММУНАЛЬНОЕ ХОЗЯЙСТВО</t>
  </si>
  <si>
    <t>Уплата иных платежей</t>
  </si>
  <si>
    <t>000 20210000000000150</t>
  </si>
  <si>
    <t>000 20215001000000150</t>
  </si>
  <si>
    <t>000 20230000000000150</t>
  </si>
  <si>
    <t>000 20235118000000150</t>
  </si>
  <si>
    <t>Прочие безвозмездные поступления в бюджеты сельских поселений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</si>
  <si>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</si>
  <si>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</t>
  </si>
  <si>
    <t>182 10102010011000110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</si>
  <si>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</si>
  <si>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</si>
  <si>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</si>
  <si>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</si>
  <si>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</si>
  <si>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000 10503000010000110</t>
  </si>
  <si>
    <t>000 10503010010000110</t>
  </si>
  <si>
    <t>182 10503010011000110</t>
  </si>
  <si>
    <t>182 10601030101000110</t>
  </si>
  <si>
    <t>182 10606043101000110</t>
  </si>
  <si>
    <t>Другие общегосударственные вопросы</t>
  </si>
  <si>
    <t>Членские взносы в Совет (ассоциацию)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</si>
  <si>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</si>
  <si>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</si>
  <si>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</si>
  <si>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</si>
  <si>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</si>
  <si>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</si>
  <si>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</si>
  <si>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182 10606033101000110</t>
  </si>
  <si>
    <t>Всего источников финансирования дефицитов бюджетов</t>
  </si>
  <si>
    <t>Код  бюджетной классификации Российской Федерации</t>
  </si>
  <si>
    <t>РЗ</t>
  </si>
  <si>
    <t>ПР</t>
  </si>
  <si>
    <t>01</t>
  </si>
  <si>
    <t>00</t>
  </si>
  <si>
    <t>02</t>
  </si>
  <si>
    <t>03</t>
  </si>
  <si>
    <t>04</t>
  </si>
  <si>
    <t>05</t>
  </si>
  <si>
    <t>08</t>
  </si>
  <si>
    <t>06</t>
  </si>
  <si>
    <t>13</t>
  </si>
  <si>
    <t>10</t>
  </si>
  <si>
    <t>14</t>
  </si>
  <si>
    <t>09</t>
  </si>
  <si>
    <t>Наименование расходов</t>
  </si>
  <si>
    <t>Х</t>
  </si>
  <si>
    <t>ИТОГО</t>
  </si>
  <si>
    <t>х</t>
  </si>
  <si>
    <t>ВЕД</t>
  </si>
  <si>
    <t>ЦСР</t>
  </si>
  <si>
    <t>ВР</t>
  </si>
  <si>
    <t>Таблица 1</t>
  </si>
  <si>
    <t>Таблица 4</t>
  </si>
  <si>
    <t>Наименование района</t>
  </si>
  <si>
    <t>Таблица 3</t>
  </si>
  <si>
    <t>Таблица 2</t>
  </si>
  <si>
    <t>Таблица 5</t>
  </si>
  <si>
    <t>№ 
п/п</t>
  </si>
  <si>
    <t>1.1</t>
  </si>
  <si>
    <t>муниципальные должности и муниципальные служащие (за исключением муниципальных служащих получающих заработную плату на уровне МРОТ)</t>
  </si>
  <si>
    <t>1.2</t>
  </si>
  <si>
    <t>работники органов местного самоуправления (за исключением муниципальных служащих и работников,  получающих заработную плату на уровне МРОТ)</t>
  </si>
  <si>
    <t>1.3</t>
  </si>
  <si>
    <t>работники бюджетной сферы, поименованные в указах Президента Российской Федерации от 07.05.2012, в том числе:</t>
  </si>
  <si>
    <t>1.3.1</t>
  </si>
  <si>
    <t>итого работников учреждений культуры</t>
  </si>
  <si>
    <t>в сфере культуры</t>
  </si>
  <si>
    <t>в сфере архивов</t>
  </si>
  <si>
    <t>1.3.2</t>
  </si>
  <si>
    <t>итого работников дополнительного образования</t>
  </si>
  <si>
    <t>в сфере образования</t>
  </si>
  <si>
    <t>в сфере физической культуры и спорта</t>
  </si>
  <si>
    <t>1.4</t>
  </si>
  <si>
    <t>работники учреждений, не вошедшие в категории, поименованные в указах Президента Российской Федерации от 07.05.2012</t>
  </si>
  <si>
    <t>1.5</t>
  </si>
  <si>
    <t>работники организаций и учреждений, получающие заработную плату на уровне МРОТ (включая работников органов местного самоуправления)</t>
  </si>
  <si>
    <t>муниципальные служащие</t>
  </si>
  <si>
    <t>иные работники ОМСУ</t>
  </si>
  <si>
    <t>работники учреждений и организаций</t>
  </si>
  <si>
    <t>Численность, в т.ч.:</t>
  </si>
  <si>
    <t>2.1</t>
  </si>
  <si>
    <t>муниципальные должности и муниципальные служащие  (за исключением муниципальных служащих получающих заработную плату на уровне МРОТ)</t>
  </si>
  <si>
    <t>2.2</t>
  </si>
  <si>
    <t>работники органов местного самоуправления (за исключением муниципальных служащих и получающих заработную плату на уровне МРОТ)</t>
  </si>
  <si>
    <t>2.3</t>
  </si>
  <si>
    <t>работники бюджетной сферы, поименованные в указах Президента Российской Федерации от 07.05.2012</t>
  </si>
  <si>
    <t>2.3.1</t>
  </si>
  <si>
    <t>2.3.2</t>
  </si>
  <si>
    <t>2.4</t>
  </si>
  <si>
    <t>2.5</t>
  </si>
  <si>
    <t>работники организаций и учреждений, получающие заработную плату на уровне МРОТ (включая работников органов местного самоуправления), в том числе: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</si>
  <si>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</si>
  <si>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</si>
  <si>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</si>
  <si>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</si>
  <si>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Саракташский р-н</t>
  </si>
  <si>
    <t>2024 год</t>
  </si>
  <si>
    <t>Прочие субсидии бюджетам сельских поселений</t>
  </si>
  <si>
    <t>Прочие субсидии</t>
  </si>
  <si>
    <t>Закупка энергетических ресурсов</t>
  </si>
  <si>
    <t>Таблица 6</t>
  </si>
  <si>
    <t>12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</si>
  <si>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</si>
  <si>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</si>
  <si>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</si>
  <si>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</si>
  <si>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</si>
  <si>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Прочие межбюджетные трансферты, передаваемые бюджетам</t>
  </si>
  <si>
    <t>Защита населения и территории от чрезвычайных ситуаций природного и техногенного характера, пожарная безопасность</t>
  </si>
  <si>
    <t>Прочая закупка товаров, работ и услуг</t>
  </si>
  <si>
    <t>Другие вопросы в области национальной экономики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</si>
  <si>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</si>
  <si>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</si>
  <si>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Расходы на оплату коммунальных услуг учреждений, включая автономные и бюджетные учреждения (тыс.рублей)</t>
  </si>
  <si>
    <t xml:space="preserve">Каировского  сельсовета </t>
  </si>
  <si>
    <t>2025 год</t>
  </si>
  <si>
    <t>Администрция Каировского сельсовета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</si>
  <si>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</si>
  <si>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</si>
  <si>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</si>
  <si>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(за налоговые периоды, истекшие до 1 января 2011 года)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</si>
  <si>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</si>
  <si>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</si>
  <si>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</si>
  <si>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</si>
  <si>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</si>
  <si>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</si>
  <si>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</si>
  <si>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Субсидии бюджетам сельских поселений на обеспечение комплексного развития сельских территорий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</si>
  <si>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</si>
  <si>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</si>
  <si>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</si>
  <si>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</si>
  <si>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</si>
  <si>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</si>
  <si>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000 10102020010000110</t>
  </si>
  <si>
    <t>182 10102020011000110</t>
  </si>
  <si>
    <t>000 10503020010000110</t>
  </si>
  <si>
    <t>182 10503020011000110</t>
  </si>
  <si>
    <t>000 10800000000000000</t>
  </si>
  <si>
    <t>000 10804000010000110</t>
  </si>
  <si>
    <t>000 11700000000000000</t>
  </si>
  <si>
    <t>000 11715000000000150</t>
  </si>
  <si>
    <t>000 20229999000000150</t>
  </si>
  <si>
    <t>000 20240000000000150</t>
  </si>
  <si>
    <t>000 20249999000000150</t>
  </si>
  <si>
    <t>000 20400000000000150</t>
  </si>
  <si>
    <t>000 20405000100000150</t>
  </si>
  <si>
    <t>000 20700000000000150</t>
  </si>
  <si>
    <t>000 20705000100000150</t>
  </si>
  <si>
    <t>Доходы бюджета - ВСЕГО: 
В том числе:</t>
  </si>
  <si>
    <t>000 01  00  00  00  00  0000  000</t>
  </si>
  <si>
    <t>000 01  05  00  00  00  0000  000</t>
  </si>
  <si>
    <t>000 01  05  00  00  00  0000  500</t>
  </si>
  <si>
    <t>000 01  05  02  00  00  0000  500</t>
  </si>
  <si>
    <t>000 01  05  02  01  00  0000  510</t>
  </si>
  <si>
    <t>000 01  05  02  01  10  0000  510</t>
  </si>
  <si>
    <t>000 01  05  00  00  00  0000  600</t>
  </si>
  <si>
    <t>000 01  05  02  00  00  0000  600</t>
  </si>
  <si>
    <t>000 01  05  02  01  00  0000  610</t>
  </si>
  <si>
    <t>000 01  05  02  01  10  0000  610</t>
  </si>
  <si>
    <t>ИСТОЧНИКИ ВНУТРЕННЕГО ФИНАНСИРОВАНИЯ ДЕФИЦИТОВ  БЮДЖЕТОВ</t>
  </si>
  <si>
    <t>Увеличение прочих остатков денежных средств  бюджетов</t>
  </si>
  <si>
    <t>Уменьшение прочих остатков денежных средств  бюджетов</t>
  </si>
  <si>
    <t>Комплекс процессных мероприятий «Обеспечение реализации программы»</t>
  </si>
  <si>
    <t>Комплексы процессных мероприятий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</si>
  <si>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</si>
  <si>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</si>
  <si>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</si>
  <si>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Содержание и ремонт, капитальный ремонт автомобильных дорог общего пользования и искусственных сооружений на них</t>
  </si>
  <si>
    <t>Комплекс процессных мероприятий «Благоустройство территории Каировского сельсовета»</t>
  </si>
  <si>
    <t>Оценка недвижимости, признание прав и регулирование отношений по муниципальной собственности</t>
  </si>
  <si>
    <t>Внесение изменений в генеральные планы и (или) правила землепользования и застройки сельских поселений Саракташского района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</si>
  <si>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</t>
  </si>
  <si>
    <t>Мероприятия по благоустройству территории муниципального образования поселения</t>
  </si>
  <si>
    <t>Обеспечение комплексного развития сельских территорий</t>
  </si>
  <si>
    <t>57403L5760</t>
  </si>
  <si>
    <t>Комплекс процессных мероприятий «Развитие культуры»</t>
  </si>
  <si>
    <t>Социально значимые мероприятия</t>
  </si>
  <si>
    <t>Мероприятия, направленные на развитие культуры на территории муниципального образования поселения</t>
  </si>
  <si>
    <t>Достижение показателей по оплате труда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</si>
  <si>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</si>
  <si>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Комплекс процессных мероприятий «Обеспечение реализации программы» </t>
  </si>
  <si>
    <t>126 10804020010000110</t>
  </si>
  <si>
    <t>126 20215001100000150</t>
  </si>
  <si>
    <t>126 20216001100000150</t>
  </si>
  <si>
    <t>126 20225576100000150</t>
  </si>
  <si>
    <t>126 20229999100000150</t>
  </si>
  <si>
    <t>126 20235118100000150</t>
  </si>
  <si>
    <t>126 20249999100000150</t>
  </si>
  <si>
    <t>126 20705030100000150</t>
  </si>
  <si>
    <t>Приложение 4</t>
  </si>
  <si>
    <t>575П500000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</si>
  <si>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</si>
  <si>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Приоритетные проекты Оренбургской области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</si>
  <si>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</si>
  <si>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Прочие дотации</t>
  </si>
  <si>
    <t>Прочие дотации бюджетам сельских поселений</t>
  </si>
  <si>
    <t>000 20219999000000150</t>
  </si>
  <si>
    <t>126 20219999100000150</t>
  </si>
  <si>
    <t>126 11715030100000150</t>
  </si>
  <si>
    <t>126 20405099100000150</t>
  </si>
  <si>
    <t>Закупка товаров, работ и услуг в целях капитального ремонта государственного (муниципального) имущества</t>
  </si>
  <si>
    <t>Изменение остатков средств на счетах по учету  средств бюджетов</t>
  </si>
  <si>
    <t>Мибилизационная и вневойсковая подготовка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</si>
  <si>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</si>
  <si>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>Иные закупки товаров, работ и услуг для обеспечения  государственных (муниципальных) нужд</t>
  </si>
  <si>
    <t>000</t>
  </si>
  <si>
    <t>Расходы на оплату труда с начислениями (тыс.рублей), в том числе:</t>
  </si>
  <si>
    <t>182 10302230010000110</t>
  </si>
  <si>
    <t>182 10302231010000110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</si>
  <si>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</si>
  <si>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</si>
  <si>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</si>
  <si>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</si>
  <si>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</si>
  <si>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</si>
  <si>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ИТОГО РАСХОДОВ</t>
  </si>
  <si>
    <t>Коммунальное хозяйство</t>
  </si>
  <si>
    <t>Капитальный ремонт и ремонт объектов коммунальной инфраструктуры за счет средств местного бюджета</t>
  </si>
  <si>
    <t>Приложение 5</t>
  </si>
  <si>
    <t>Условно утвержденные расходы</t>
  </si>
  <si>
    <t>0000000000</t>
  </si>
  <si>
    <t>850</t>
  </si>
  <si>
    <t>Защита населения и территории от чрезвычайнных ситуаций природного и техногенного характера, пожарная безопастность</t>
  </si>
  <si>
    <t>Приложение 7</t>
  </si>
  <si>
    <t>к решению Совета депутатов</t>
  </si>
  <si>
    <t>Наименование кода дохода бюджета</t>
  </si>
  <si>
    <t>000 20220001000000150</t>
  </si>
  <si>
    <t>000 20225576000000150</t>
  </si>
  <si>
    <t>Субсидии бюджетам бюджетной системы Российской Федерации (межбюджетные трансферты)</t>
  </si>
  <si>
    <t>Субсидии бюджетам на обеспечение комплексного развития сельских территорий</t>
  </si>
  <si>
    <t>Приложение 6</t>
  </si>
  <si>
    <t>Центральный аппарат</t>
  </si>
  <si>
    <t>Комплекс процессных мероприятий "Обеспечение реализации программы"</t>
  </si>
  <si>
    <t>Защита населения и территорий от чрезвычайнных ситуаций природного и техногенного характера, пожарная безопастность</t>
  </si>
  <si>
    <t>Комплекс процессных мероприятий «Развитие коммунального хозяйства»</t>
  </si>
  <si>
    <t>Иные закупки товаров, работ и услуг для обеспечение государственных (муниципальных) нужд</t>
  </si>
  <si>
    <t>Комплекс процессных мероприятий "Развития коммунального хазяйства"</t>
  </si>
  <si>
    <t>Комплекс процессных мероприятий "Развитие коммунального хозяйства"</t>
  </si>
  <si>
    <t>Ведомственная структура расходов местного бюджета на 2024 год и на плановый период 2025 и 2026 годов</t>
  </si>
  <si>
    <t>РАСПРЕДЕЛЕНИЕ БЮДЖЕТНЫХ АССИГНОВАНИЙ МЕСТНОГО БЮДЖЕТА ПО ЦЕЛЕВЫМ СТАТЬЯМ (МУНИЦИПАЛЬНЫМ ПРОГРАММАМ КАИРОВСКОГО СЕЛЬСОВЕТА И НЕПРОГРАММНЫМ  НАПРАВЛЕНИЯМ ДЕЯТЕЛЬНОСТИ), РАЗДЕЛАМ, ПОДРАЗДЕЛАМ, ГРУППАМ И  ПОДГРУППАМ ВИДОВ РАСХОДОВ КЛАССИФИКАЦИИ РАСХОДОВ НА 2024 ГОД И НА ПЛАНОВЫЙ ПЕРИОД 2025 И 2026 ГОДОВ</t>
  </si>
  <si>
    <t>Таблица 7</t>
  </si>
  <si>
    <t>57404Т0080</t>
  </si>
  <si>
    <t>57404Т0090</t>
  </si>
  <si>
    <t>57405Т0050</t>
  </si>
  <si>
    <t>57405Т0070</t>
  </si>
  <si>
    <t>57405Т0030</t>
  </si>
  <si>
    <t>57405Т0060</t>
  </si>
  <si>
    <t>57405Т0040</t>
  </si>
  <si>
    <t>2026 год</t>
  </si>
  <si>
    <t xml:space="preserve">Основные параметры первоочередных расходов бюджета на 2024 год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</si>
  <si>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</si>
  <si>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</si>
  <si>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</si>
  <si>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</si>
  <si>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</si>
  <si>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</si>
  <si>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</si>
  <si>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Приложение 8</t>
  </si>
  <si>
    <t>на 2024 год и на плановый период 2025 и 2026 годов</t>
  </si>
  <si>
    <t>Поступление доходов в местный бюджет по кодам видов доходов, подвидов доходов на 2024 год и на плановый период 2025 и 2026 годов</t>
  </si>
  <si>
    <t>Распределение бюджетных ассигнований бюджета поселения по разделам и подразделам классификации расходов бюджета на 2024 год и на плановый период 2025 и 2026 годов.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</si>
  <si>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непрограммным направлениям деятельности), группам и подгруппам видов расходов классификации расходов бюджета на 2024 год и на плановый период 2025 и 2026 годов</t>
  </si>
  <si>
    <t>Распределение иных межбюджетных трансфертов, передаваемых районному бюджету из бюджета муниципального образования Каировский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2024 год и на плановый период 2025 и 2026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</si>
  <si>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</si>
  <si>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</si>
  <si>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 и 2026 годов</t>
  </si>
  <si>
    <t>Распределение иных межбюджетных трансфертов, передаваемых районному бюджету из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</si>
  <si>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 и 2026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</si>
  <si>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2024 год и на плановый период 2025 и 2026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</si>
  <si>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 и 2026 годов</t>
  </si>
  <si>
    <t>126 11715030100014150</t>
  </si>
  <si>
    <t>Инициативные платежи, зачисляемые в бюджеты сельских поселений (средства, поступающие на благоустройство (устройство) детской (игровой, спортивно-игровой) площадки)</t>
  </si>
  <si>
    <t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</t>
  </si>
  <si>
    <t xml:space="preserve">от 25.12.2023 №147 </t>
  </si>
  <si>
    <t xml:space="preserve">Источники финансирования дефицита местного бюджета </t>
  </si>
  <si>
    <t>575П5S170Д</t>
  </si>
  <si>
    <t>Реализация инициативных проектов (благоустройство (устройство) детской (игровой, спортивной, спортивно-игровой) площадки)</t>
  </si>
  <si>
    <t>575П5И170Д</t>
  </si>
  <si>
    <t xml:space="preserve">Мероприятия по завершению реализации инициативных проектов (благоустройство (устройство) детской (игровой, спортивной, спортивно-игровой) площадки) 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</si>
</sst>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_(* #,##0.00_);_(* \(#,##0.00\);_(* &quot;-&quot;??_);_(@_)"/>
    <numFmt numFmtId="166" formatCode="&quot;&quot;###,##0.00"/>
    <numFmt numFmtId="167" formatCode="000"/>
    <numFmt numFmtId="168" formatCode="00"/>
    <numFmt numFmtId="169" formatCode="0000000000"/>
    <numFmt numFmtId="170" formatCode="#,##0.0"/>
    <numFmt numFmtId="171" formatCode="#,##0.00;[Red]\-#,##0.00;0.00"/>
    <numFmt numFmtId="172" formatCode="_-* #,##0.0_р_._-;\-* #,##0.0_р_._-;_-* &quot;-&quot;??_р_._-;_-@_-"/>
  </numFmts>
  <fonts count="39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</cellStyleXfs>
  <cellXfs count="351">
    <xf numFmtId="0" fontId="0" fillId="0" borderId="0" xfId="0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11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0" xfId="0" applyFont="1" applyAlignment="1">
      <alignment horizontal="justify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14" fillId="0" borderId="0" xfId="0" applyFont="1" applyAlignment="1">
      <alignment horizontal="right"/>
    </xf>
    <xf numFmtId="0" fontId="8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171" fontId="5" fillId="0" borderId="0" xfId="2" applyNumberFormat="1" applyFont="1" applyFill="1" applyAlignment="1" applyProtection="1">
      <protection hidden="1"/>
    </xf>
    <xf numFmtId="164" fontId="0" fillId="0" borderId="0" xfId="4" applyNumberFormat="1" applyFont="1"/>
    <xf numFmtId="0" fontId="16" fillId="0" borderId="0" xfId="0" applyFont="1"/>
    <xf numFmtId="164" fontId="16" fillId="0" borderId="0" xfId="4" applyNumberFormat="1" applyFont="1"/>
    <xf numFmtId="0" fontId="17" fillId="0" borderId="0" xfId="0" applyFont="1" applyAlignment="1">
      <alignment horizont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/>
    <xf numFmtId="0" fontId="5" fillId="0" borderId="0" xfId="0" applyFont="1" applyAlignment="1">
      <alignment horizontal="right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vertical="top" wrapText="1"/>
    </xf>
    <xf numFmtId="49" fontId="25" fillId="2" borderId="7" xfId="0" applyNumberFormat="1" applyFont="1" applyFill="1" applyBorder="1" applyAlignment="1">
      <alignment horizontal="center"/>
    </xf>
    <xf numFmtId="0" fontId="25" fillId="2" borderId="7" xfId="0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horizontal="left" wrapText="1"/>
    </xf>
    <xf numFmtId="49" fontId="27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left" wrapText="1"/>
    </xf>
    <xf numFmtId="0" fontId="25" fillId="2" borderId="7" xfId="0" applyFont="1" applyFill="1" applyBorder="1" applyAlignment="1">
      <alignment wrapText="1"/>
    </xf>
    <xf numFmtId="0" fontId="18" fillId="2" borderId="7" xfId="0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 vertical="center"/>
    </xf>
    <xf numFmtId="164" fontId="19" fillId="2" borderId="7" xfId="4" applyNumberFormat="1" applyFont="1" applyFill="1" applyBorder="1" applyAlignment="1">
      <alignment horizontal="center"/>
    </xf>
    <xf numFmtId="0" fontId="18" fillId="2" borderId="7" xfId="0" applyFont="1" applyFill="1" applyBorder="1"/>
    <xf numFmtId="0" fontId="18" fillId="2" borderId="7" xfId="0" applyFont="1" applyFill="1" applyBorder="1" applyAlignment="1">
      <alignment horizontal="left"/>
    </xf>
    <xf numFmtId="164" fontId="18" fillId="2" borderId="7" xfId="4" applyNumberFormat="1" applyFont="1" applyFill="1" applyBorder="1"/>
    <xf numFmtId="0" fontId="19" fillId="2" borderId="7" xfId="0" applyFont="1" applyFill="1" applyBorder="1"/>
    <xf numFmtId="4" fontId="26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/>
    </xf>
    <xf numFmtId="170" fontId="25" fillId="2" borderId="7" xfId="0" applyNumberFormat="1" applyFont="1" applyFill="1" applyBorder="1" applyAlignment="1">
      <alignment horizontal="center" vertical="center" wrapText="1"/>
    </xf>
    <xf numFmtId="172" fontId="25" fillId="2" borderId="7" xfId="4" applyNumberFormat="1" applyFont="1" applyFill="1" applyBorder="1" applyAlignment="1">
      <alignment horizontal="center" vertical="center" wrapText="1"/>
    </xf>
    <xf numFmtId="172" fontId="28" fillId="2" borderId="7" xfId="4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2" borderId="7" xfId="0" applyNumberFormat="1" applyFont="1" applyFill="1" applyBorder="1" applyAlignment="1">
      <alignment horizontal="center"/>
    </xf>
    <xf numFmtId="164" fontId="26" fillId="2" borderId="7" xfId="4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9" fillId="2" borderId="7" xfId="0" applyFont="1" applyFill="1" applyBorder="1" applyAlignment="1">
      <alignment horizontal="center"/>
    </xf>
    <xf numFmtId="0" fontId="18" fillId="0" borderId="0" xfId="0" applyFont="1" applyAlignment="1">
      <alignment horizontal="right" vertical="center"/>
    </xf>
    <xf numFmtId="0" fontId="19" fillId="2" borderId="20" xfId="1" applyNumberFormat="1" applyFont="1" applyFill="1" applyBorder="1" applyAlignment="1" applyProtection="1">
      <alignment horizontal="center" vertical="justify"/>
      <protection hidden="1"/>
    </xf>
    <xf numFmtId="4" fontId="25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/>
    <xf numFmtId="0" fontId="18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right" wrapText="1"/>
    </xf>
    <xf numFmtId="3" fontId="13" fillId="2" borderId="0" xfId="0" applyNumberFormat="1" applyFont="1" applyFill="1" applyAlignment="1">
      <alignment horizontal="right" wrapText="1"/>
    </xf>
    <xf numFmtId="3" fontId="0" fillId="2" borderId="0" xfId="0" applyNumberForma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3" fontId="11" fillId="2" borderId="0" xfId="0" applyNumberFormat="1" applyFont="1" applyFill="1"/>
    <xf numFmtId="0" fontId="1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3" fontId="5" fillId="2" borderId="0" xfId="0" applyNumberFormat="1" applyFont="1" applyFill="1" applyBorder="1" applyAlignment="1">
      <alignment horizontal="center" vertical="top" wrapText="1"/>
    </xf>
    <xf numFmtId="0" fontId="15" fillId="2" borderId="0" xfId="0" applyFont="1" applyFill="1"/>
    <xf numFmtId="0" fontId="31" fillId="2" borderId="0" xfId="0" applyFont="1" applyFill="1" applyAlignment="1">
      <alignment horizontal="right" vertical="center" wrapText="1"/>
    </xf>
    <xf numFmtId="0" fontId="31" fillId="2" borderId="0" xfId="0" applyFont="1" applyFill="1" applyAlignment="1">
      <alignment vertical="center" wrapText="1"/>
    </xf>
    <xf numFmtId="0" fontId="29" fillId="2" borderId="0" xfId="0" applyFont="1" applyFill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24" fillId="2" borderId="0" xfId="0" applyFont="1" applyFill="1" applyBorder="1" applyAlignment="1">
      <alignment horizontal="right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4" fillId="2" borderId="0" xfId="1" applyFont="1" applyFill="1" applyAlignment="1">
      <alignment horizontal="justify" vertical="justify"/>
    </xf>
    <xf numFmtId="0" fontId="5" fillId="2" borderId="0" xfId="1" applyFont="1" applyFill="1" applyAlignment="1"/>
    <xf numFmtId="0" fontId="5" fillId="2" borderId="0" xfId="1" applyFont="1" applyFill="1" applyAlignment="1">
      <alignment horizontal="right"/>
    </xf>
    <xf numFmtId="0" fontId="6" fillId="2" borderId="0" xfId="0" quotePrefix="1" applyFont="1" applyFill="1" applyAlignment="1"/>
    <xf numFmtId="0" fontId="8" fillId="2" borderId="0" xfId="1" applyNumberFormat="1" applyFont="1" applyFill="1" applyAlignment="1" applyProtection="1">
      <alignment horizontal="justify" vertical="justify"/>
      <protection hidden="1"/>
    </xf>
    <xf numFmtId="0" fontId="7" fillId="2" borderId="0" xfId="1" applyNumberFormat="1" applyFont="1" applyFill="1" applyAlignment="1" applyProtection="1">
      <alignment horizontal="right" vertical="top"/>
      <protection hidden="1"/>
    </xf>
    <xf numFmtId="0" fontId="7" fillId="2" borderId="0" xfId="1" applyNumberFormat="1" applyFont="1" applyFill="1" applyAlignment="1" applyProtection="1">
      <alignment horizontal="center" vertical="top"/>
      <protection hidden="1"/>
    </xf>
    <xf numFmtId="4" fontId="5" fillId="2" borderId="0" xfId="1" applyNumberFormat="1" applyFont="1" applyFill="1" applyAlignment="1" applyProtection="1">
      <protection hidden="1"/>
    </xf>
    <xf numFmtId="4" fontId="5" fillId="2" borderId="0" xfId="1" applyNumberFormat="1" applyFont="1" applyFill="1" applyAlignment="1" applyProtection="1">
      <alignment horizontal="right"/>
      <protection hidden="1"/>
    </xf>
    <xf numFmtId="0" fontId="2" fillId="2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/>
    <xf numFmtId="0" fontId="4" fillId="2" borderId="0" xfId="1" applyFont="1" applyFill="1" applyAlignment="1" applyProtection="1">
      <alignment horizontal="justify" vertical="justify"/>
      <protection hidden="1"/>
    </xf>
    <xf numFmtId="0" fontId="5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right"/>
      <protection hidden="1"/>
    </xf>
    <xf numFmtId="0" fontId="5" fillId="2" borderId="0" xfId="1" applyFont="1" applyFill="1"/>
    <xf numFmtId="0" fontId="7" fillId="2" borderId="0" xfId="1" applyNumberFormat="1" applyFont="1" applyFill="1" applyAlignment="1" applyProtection="1">
      <alignment horizontal="center"/>
      <protection hidden="1"/>
    </xf>
    <xf numFmtId="0" fontId="5" fillId="2" borderId="0" xfId="2" applyNumberFormat="1" applyFont="1" applyFill="1" applyAlignment="1" applyProtection="1">
      <alignment horizontal="right"/>
      <protection hidden="1"/>
    </xf>
    <xf numFmtId="0" fontId="7" fillId="2" borderId="0" xfId="1" applyNumberFormat="1" applyFont="1" applyFill="1" applyAlignment="1" applyProtection="1">
      <alignment horizontal="right"/>
      <protection hidden="1"/>
    </xf>
    <xf numFmtId="0" fontId="0" fillId="2" borderId="0" xfId="0" applyFill="1" applyAlignment="1">
      <alignment horizontal="right"/>
    </xf>
    <xf numFmtId="171" fontId="5" fillId="2" borderId="0" xfId="2" applyNumberFormat="1" applyFont="1" applyFill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right"/>
      <protection hidden="1"/>
    </xf>
    <xf numFmtId="0" fontId="10" fillId="2" borderId="0" xfId="1" applyNumberFormat="1" applyFont="1" applyFill="1" applyBorder="1" applyAlignment="1" applyProtection="1">
      <alignment horizontal="right"/>
      <protection hidden="1"/>
    </xf>
    <xf numFmtId="0" fontId="1" fillId="2" borderId="0" xfId="0" applyFont="1" applyFill="1" applyAlignment="1">
      <alignment horizontal="right"/>
    </xf>
    <xf numFmtId="0" fontId="19" fillId="2" borderId="15" xfId="1" applyNumberFormat="1" applyFont="1" applyFill="1" applyBorder="1" applyAlignment="1" applyProtection="1">
      <alignment horizontal="right" vertical="top" wrapText="1"/>
      <protection hidden="1"/>
    </xf>
    <xf numFmtId="0" fontId="19" fillId="2" borderId="16" xfId="1" applyNumberFormat="1" applyFont="1" applyFill="1" applyBorder="1" applyAlignment="1" applyProtection="1">
      <alignment horizontal="right" vertical="top" wrapText="1"/>
      <protection hidden="1"/>
    </xf>
    <xf numFmtId="0" fontId="17" fillId="0" borderId="0" xfId="0" applyFont="1" applyAlignment="1">
      <alignment horizontal="center" wrapText="1"/>
    </xf>
    <xf numFmtId="4" fontId="5" fillId="2" borderId="0" xfId="1" applyNumberFormat="1" applyFont="1" applyFill="1"/>
    <xf numFmtId="0" fontId="1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18" fillId="0" borderId="0" xfId="0" applyFont="1" applyAlignment="1">
      <alignment horizontal="right" vertical="top"/>
    </xf>
    <xf numFmtId="0" fontId="18" fillId="2" borderId="0" xfId="0" applyFont="1" applyFill="1" applyAlignment="1">
      <alignment horizontal="right" vertical="top"/>
    </xf>
    <xf numFmtId="0" fontId="1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4" fontId="0" fillId="0" borderId="0" xfId="0" applyNumberFormat="1"/>
    <xf numFmtId="0" fontId="1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8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right" vertical="top" wrapText="1"/>
    </xf>
    <xf numFmtId="4" fontId="21" fillId="2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0" fontId="19" fillId="0" borderId="20" xfId="1" applyNumberFormat="1" applyFont="1" applyFill="1" applyBorder="1" applyAlignment="1" applyProtection="1">
      <alignment horizontal="center" vertical="justify"/>
      <protection hidden="1"/>
    </xf>
    <xf numFmtId="0" fontId="19" fillId="0" borderId="13" xfId="1" applyNumberFormat="1" applyFont="1" applyFill="1" applyBorder="1" applyAlignment="1" applyProtection="1">
      <alignment horizontal="center" vertical="top" wrapText="1"/>
      <protection hidden="1"/>
    </xf>
    <xf numFmtId="0" fontId="19" fillId="0" borderId="21" xfId="1" applyNumberFormat="1" applyFont="1" applyFill="1" applyBorder="1" applyAlignment="1" applyProtection="1">
      <alignment horizontal="center" vertical="top" wrapText="1"/>
      <protection hidden="1"/>
    </xf>
    <xf numFmtId="0" fontId="33" fillId="0" borderId="8" xfId="2" applyFont="1" applyFill="1" applyBorder="1" applyAlignment="1">
      <alignment horizontal="left" vertical="top" wrapText="1"/>
    </xf>
    <xf numFmtId="0" fontId="36" fillId="0" borderId="8" xfId="0" applyFont="1" applyFill="1" applyBorder="1" applyAlignment="1">
      <alignment horizontal="justify" vertical="center" wrapText="1"/>
    </xf>
    <xf numFmtId="171" fontId="35" fillId="0" borderId="7" xfId="2" applyNumberFormat="1" applyFont="1" applyFill="1" applyBorder="1" applyAlignment="1" applyProtection="1">
      <alignment horizontal="right" vertical="top"/>
      <protection hidden="1"/>
    </xf>
    <xf numFmtId="168" fontId="34" fillId="0" borderId="7" xfId="1" applyNumberFormat="1" applyFont="1" applyFill="1" applyBorder="1" applyAlignment="1" applyProtection="1">
      <alignment horizontal="right" vertical="top" wrapText="1"/>
      <protection hidden="1"/>
    </xf>
    <xf numFmtId="49" fontId="19" fillId="0" borderId="8" xfId="1" applyNumberFormat="1" applyFont="1" applyFill="1" applyBorder="1" applyAlignment="1" applyProtection="1">
      <alignment horizontal="left" vertical="top" wrapText="1"/>
      <protection hidden="1"/>
    </xf>
    <xf numFmtId="167" fontId="19" fillId="0" borderId="8" xfId="1" applyNumberFormat="1" applyFont="1" applyFill="1" applyBorder="1" applyAlignment="1" applyProtection="1">
      <alignment horizontal="left" vertical="top" wrapText="1"/>
      <protection hidden="1"/>
    </xf>
    <xf numFmtId="0" fontId="36" fillId="0" borderId="8" xfId="0" applyFont="1" applyFill="1" applyBorder="1" applyAlignment="1">
      <alignment horizontal="justify" vertical="center"/>
    </xf>
    <xf numFmtId="0" fontId="19" fillId="0" borderId="17" xfId="1" applyNumberFormat="1" applyFont="1" applyFill="1" applyBorder="1" applyAlignment="1" applyProtection="1">
      <alignment horizontal="left" vertical="top" wrapText="1"/>
      <protection hidden="1"/>
    </xf>
    <xf numFmtId="0" fontId="34" fillId="0" borderId="24" xfId="1" applyNumberFormat="1" applyFont="1" applyFill="1" applyBorder="1" applyAlignment="1" applyProtection="1">
      <alignment horizontal="center" vertical="justify"/>
      <protection hidden="1"/>
    </xf>
    <xf numFmtId="0" fontId="34" fillId="0" borderId="25" xfId="1" applyNumberFormat="1" applyFont="1" applyFill="1" applyBorder="1" applyAlignment="1" applyProtection="1">
      <alignment horizontal="center" vertical="top" wrapText="1"/>
      <protection hidden="1"/>
    </xf>
    <xf numFmtId="0" fontId="34" fillId="0" borderId="26" xfId="1" applyNumberFormat="1" applyFont="1" applyFill="1" applyBorder="1" applyAlignment="1" applyProtection="1">
      <alignment horizontal="center" vertical="top" wrapText="1"/>
      <protection hidden="1"/>
    </xf>
    <xf numFmtId="0" fontId="34" fillId="0" borderId="7" xfId="1" applyNumberFormat="1" applyFont="1" applyFill="1" applyBorder="1" applyAlignment="1" applyProtection="1">
      <alignment horizontal="left" vertical="justify"/>
      <protection hidden="1"/>
    </xf>
    <xf numFmtId="0" fontId="34" fillId="0" borderId="7" xfId="1" applyNumberFormat="1" applyFont="1" applyFill="1" applyBorder="1" applyAlignment="1" applyProtection="1">
      <alignment horizontal="center" vertical="top" wrapText="1"/>
      <protection hidden="1"/>
    </xf>
    <xf numFmtId="0" fontId="34" fillId="0" borderId="7" xfId="1" applyNumberFormat="1" applyFont="1" applyFill="1" applyBorder="1" applyAlignment="1" applyProtection="1">
      <alignment horizontal="right" vertical="top" wrapText="1"/>
      <protection hidden="1"/>
    </xf>
    <xf numFmtId="169" fontId="34" fillId="0" borderId="7" xfId="1" applyNumberFormat="1" applyFont="1" applyFill="1" applyBorder="1" applyAlignment="1" applyProtection="1">
      <alignment horizontal="right" vertical="top" wrapText="1"/>
      <protection hidden="1"/>
    </xf>
    <xf numFmtId="4" fontId="34" fillId="0" borderId="7" xfId="1" applyNumberFormat="1" applyFont="1" applyFill="1" applyBorder="1" applyAlignment="1" applyProtection="1">
      <alignment horizontal="right" vertical="top" wrapText="1"/>
      <protection hidden="1"/>
    </xf>
    <xf numFmtId="0" fontId="35" fillId="0" borderId="7" xfId="1" applyFont="1" applyFill="1" applyBorder="1" applyAlignment="1" applyProtection="1">
      <alignment horizontal="left" vertical="top" wrapText="1"/>
      <protection hidden="1"/>
    </xf>
    <xf numFmtId="49" fontId="34" fillId="0" borderId="7" xfId="1" applyNumberFormat="1" applyFont="1" applyFill="1" applyBorder="1" applyAlignment="1" applyProtection="1">
      <alignment horizontal="right" vertical="top" wrapText="1"/>
      <protection hidden="1"/>
    </xf>
    <xf numFmtId="167" fontId="34" fillId="0" borderId="7" xfId="1" applyNumberFormat="1" applyFont="1" applyFill="1" applyBorder="1" applyAlignment="1" applyProtection="1">
      <alignment horizontal="right" vertical="top" wrapText="1"/>
      <protection hidden="1"/>
    </xf>
    <xf numFmtId="0" fontId="34" fillId="0" borderId="8" xfId="2" applyFont="1" applyFill="1" applyBorder="1" applyAlignment="1">
      <alignment horizontal="left" vertical="top" wrapText="1"/>
    </xf>
    <xf numFmtId="0" fontId="37" fillId="0" borderId="8" xfId="0" applyFont="1" applyFill="1" applyBorder="1" applyAlignment="1">
      <alignment horizontal="justify" vertical="center" wrapText="1"/>
    </xf>
    <xf numFmtId="4" fontId="35" fillId="0" borderId="7" xfId="1" applyNumberFormat="1" applyFont="1" applyFill="1" applyBorder="1" applyAlignment="1" applyProtection="1">
      <alignment horizontal="right" vertical="top" wrapText="1"/>
      <protection hidden="1"/>
    </xf>
    <xf numFmtId="0" fontId="35" fillId="0" borderId="8" xfId="1" applyNumberFormat="1" applyFont="1" applyFill="1" applyBorder="1" applyAlignment="1" applyProtection="1">
      <alignment horizontal="left" vertical="top" wrapText="1"/>
      <protection hidden="1"/>
    </xf>
    <xf numFmtId="168" fontId="35" fillId="0" borderId="7" xfId="1" applyNumberFormat="1" applyFont="1" applyFill="1" applyBorder="1" applyAlignment="1" applyProtection="1">
      <alignment horizontal="right" vertical="top" wrapText="1"/>
      <protection hidden="1"/>
    </xf>
    <xf numFmtId="169" fontId="35" fillId="0" borderId="7" xfId="1" applyNumberFormat="1" applyFont="1" applyFill="1" applyBorder="1" applyAlignment="1" applyProtection="1">
      <alignment horizontal="right" vertical="top" wrapText="1"/>
      <protection hidden="1"/>
    </xf>
    <xf numFmtId="167" fontId="35" fillId="0" borderId="7" xfId="1" applyNumberFormat="1" applyFont="1" applyFill="1" applyBorder="1" applyAlignment="1" applyProtection="1">
      <alignment horizontal="right" vertical="top" wrapText="1"/>
      <protection hidden="1"/>
    </xf>
    <xf numFmtId="4" fontId="22" fillId="0" borderId="7" xfId="1" applyNumberFormat="1" applyFont="1" applyFill="1" applyBorder="1" applyAlignment="1" applyProtection="1">
      <alignment horizontal="right" vertical="top" wrapText="1"/>
      <protection hidden="1"/>
    </xf>
    <xf numFmtId="0" fontId="37" fillId="0" borderId="8" xfId="1" applyNumberFormat="1" applyFont="1" applyFill="1" applyBorder="1" applyAlignment="1" applyProtection="1">
      <alignment horizontal="left" vertical="top" wrapText="1"/>
      <protection hidden="1"/>
    </xf>
    <xf numFmtId="4" fontId="35" fillId="0" borderId="7" xfId="1" applyNumberFormat="1" applyFont="1" applyFill="1" applyBorder="1" applyAlignment="1" applyProtection="1">
      <alignment horizontal="right" vertical="top"/>
      <protection hidden="1"/>
    </xf>
    <xf numFmtId="4" fontId="35" fillId="0" borderId="9" xfId="1" applyNumberFormat="1" applyFont="1" applyFill="1" applyBorder="1" applyAlignment="1" applyProtection="1">
      <alignment horizontal="right" vertical="top"/>
      <protection hidden="1"/>
    </xf>
    <xf numFmtId="171" fontId="35" fillId="0" borderId="9" xfId="2" applyNumberFormat="1" applyFont="1" applyFill="1" applyBorder="1" applyAlignment="1" applyProtection="1">
      <alignment horizontal="right" vertical="top"/>
      <protection hidden="1"/>
    </xf>
    <xf numFmtId="49" fontId="35" fillId="0" borderId="8" xfId="1" applyNumberFormat="1" applyFont="1" applyFill="1" applyBorder="1" applyAlignment="1" applyProtection="1">
      <alignment horizontal="left" vertical="top" wrapText="1"/>
      <protection hidden="1"/>
    </xf>
    <xf numFmtId="49" fontId="37" fillId="0" borderId="8" xfId="1" applyNumberFormat="1" applyFont="1" applyFill="1" applyBorder="1" applyAlignment="1" applyProtection="1">
      <alignment horizontal="left" vertical="top" wrapText="1"/>
      <protection hidden="1"/>
    </xf>
    <xf numFmtId="49" fontId="34" fillId="0" borderId="8" xfId="1" applyNumberFormat="1" applyFont="1" applyFill="1" applyBorder="1" applyAlignment="1" applyProtection="1">
      <alignment horizontal="left" vertical="top" wrapText="1"/>
      <protection hidden="1"/>
    </xf>
    <xf numFmtId="4" fontId="34" fillId="0" borderId="7" xfId="1" applyNumberFormat="1" applyFont="1" applyFill="1" applyBorder="1" applyAlignment="1" applyProtection="1">
      <alignment horizontal="right" vertical="top"/>
      <protection hidden="1"/>
    </xf>
    <xf numFmtId="167" fontId="34" fillId="0" borderId="8" xfId="1" applyNumberFormat="1" applyFont="1" applyFill="1" applyBorder="1" applyAlignment="1" applyProtection="1">
      <alignment horizontal="left" vertical="top" wrapText="1"/>
      <protection hidden="1"/>
    </xf>
    <xf numFmtId="4" fontId="34" fillId="0" borderId="9" xfId="1" applyNumberFormat="1" applyFont="1" applyFill="1" applyBorder="1" applyAlignment="1" applyProtection="1">
      <alignment horizontal="right" vertical="top"/>
      <protection hidden="1"/>
    </xf>
    <xf numFmtId="167" fontId="37" fillId="0" borderId="8" xfId="1" applyNumberFormat="1" applyFont="1" applyFill="1" applyBorder="1" applyAlignment="1" applyProtection="1">
      <alignment horizontal="left" vertical="top" wrapText="1"/>
      <protection hidden="1"/>
    </xf>
    <xf numFmtId="0" fontId="37" fillId="0" borderId="8" xfId="0" applyFont="1" applyFill="1" applyBorder="1" applyAlignment="1">
      <alignment horizontal="justify" vertical="center"/>
    </xf>
    <xf numFmtId="0" fontId="35" fillId="0" borderId="8" xfId="2" applyNumberFormat="1" applyFont="1" applyFill="1" applyBorder="1" applyAlignment="1" applyProtection="1">
      <alignment horizontal="left" vertical="top" wrapText="1"/>
      <protection hidden="1"/>
    </xf>
    <xf numFmtId="0" fontId="34" fillId="0" borderId="17" xfId="1" applyNumberFormat="1" applyFont="1" applyFill="1" applyBorder="1" applyAlignment="1" applyProtection="1">
      <alignment horizontal="left" vertical="top" wrapText="1"/>
      <protection hidden="1"/>
    </xf>
    <xf numFmtId="0" fontId="34" fillId="0" borderId="11" xfId="1" applyNumberFormat="1" applyFont="1" applyFill="1" applyBorder="1" applyAlignment="1" applyProtection="1">
      <alignment horizontal="right" vertical="top" wrapText="1"/>
      <protection hidden="1"/>
    </xf>
    <xf numFmtId="0" fontId="35" fillId="0" borderId="11" xfId="1" applyNumberFormat="1" applyFont="1" applyFill="1" applyBorder="1" applyAlignment="1" applyProtection="1">
      <alignment horizontal="right" vertical="top" wrapText="1"/>
      <protection hidden="1"/>
    </xf>
    <xf numFmtId="4" fontId="34" fillId="0" borderId="11" xfId="1" applyNumberFormat="1" applyFont="1" applyFill="1" applyBorder="1" applyAlignment="1" applyProtection="1">
      <alignment horizontal="right" vertical="top"/>
      <protection hidden="1"/>
    </xf>
    <xf numFmtId="0" fontId="6" fillId="0" borderId="1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49" fontId="11" fillId="0" borderId="8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left" vertical="top" wrapText="1"/>
    </xf>
    <xf numFmtId="4" fontId="11" fillId="0" borderId="7" xfId="0" applyNumberFormat="1" applyFont="1" applyFill="1" applyBorder="1" applyAlignment="1">
      <alignment horizontal="right" wrapText="1"/>
    </xf>
    <xf numFmtId="4" fontId="11" fillId="0" borderId="9" xfId="0" applyNumberFormat="1" applyFont="1" applyFill="1" applyBorder="1" applyAlignment="1">
      <alignment horizontal="right" wrapText="1"/>
    </xf>
    <xf numFmtId="4" fontId="11" fillId="0" borderId="7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49" fontId="11" fillId="0" borderId="17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left" vertical="top" wrapText="1"/>
    </xf>
    <xf numFmtId="3" fontId="11" fillId="0" borderId="11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justify" vertical="top" wrapText="1"/>
    </xf>
    <xf numFmtId="3" fontId="12" fillId="0" borderId="0" xfId="0" applyNumberFormat="1" applyFont="1" applyFill="1" applyAlignment="1">
      <alignment horizontal="right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33" fillId="0" borderId="20" xfId="2" applyFont="1" applyFill="1" applyBorder="1" applyAlignment="1">
      <alignment horizontal="center" wrapText="1"/>
    </xf>
    <xf numFmtId="0" fontId="33" fillId="0" borderId="13" xfId="2" applyFont="1" applyFill="1" applyBorder="1" applyAlignment="1">
      <alignment horizontal="left" vertical="top" wrapText="1"/>
    </xf>
    <xf numFmtId="166" fontId="33" fillId="0" borderId="13" xfId="2" applyNumberFormat="1" applyFont="1" applyFill="1" applyBorder="1" applyAlignment="1">
      <alignment horizontal="right" vertical="top" wrapText="1"/>
    </xf>
    <xf numFmtId="0" fontId="33" fillId="0" borderId="19" xfId="2" applyFont="1" applyFill="1" applyBorder="1" applyAlignment="1">
      <alignment horizontal="right" vertical="top" wrapText="1"/>
    </xf>
    <xf numFmtId="0" fontId="33" fillId="0" borderId="10" xfId="2" applyFont="1" applyFill="1" applyBorder="1" applyAlignment="1">
      <alignment horizontal="left" vertical="top" wrapText="1"/>
    </xf>
    <xf numFmtId="166" fontId="33" fillId="0" borderId="10" xfId="2" applyNumberFormat="1" applyFont="1" applyFill="1" applyBorder="1" applyAlignment="1">
      <alignment horizontal="right" vertical="top" wrapText="1"/>
    </xf>
    <xf numFmtId="0" fontId="20" fillId="0" borderId="8" xfId="2" applyFont="1" applyFill="1" applyBorder="1" applyAlignment="1">
      <alignment horizontal="right" vertical="top" wrapText="1"/>
    </xf>
    <xf numFmtId="0" fontId="20" fillId="0" borderId="7" xfId="2" applyFont="1" applyFill="1" applyBorder="1" applyAlignment="1">
      <alignment horizontal="left" vertical="top" wrapText="1"/>
    </xf>
    <xf numFmtId="166" fontId="20" fillId="0" borderId="7" xfId="2" applyNumberFormat="1" applyFont="1" applyFill="1" applyBorder="1" applyAlignment="1">
      <alignment horizontal="right" vertical="top" wrapText="1"/>
    </xf>
    <xf numFmtId="49" fontId="20" fillId="0" borderId="8" xfId="2" applyNumberFormat="1" applyFont="1" applyFill="1" applyBorder="1" applyAlignment="1">
      <alignment horizontal="right" vertical="top" wrapText="1"/>
    </xf>
    <xf numFmtId="166" fontId="20" fillId="0" borderId="9" xfId="2" applyNumberFormat="1" applyFont="1" applyFill="1" applyBorder="1" applyAlignment="1">
      <alignment horizontal="right" vertical="top" wrapText="1"/>
    </xf>
    <xf numFmtId="0" fontId="33" fillId="0" borderId="8" xfId="2" applyFont="1" applyFill="1" applyBorder="1" applyAlignment="1">
      <alignment horizontal="right" vertical="top" wrapText="1"/>
    </xf>
    <xf numFmtId="0" fontId="33" fillId="0" borderId="7" xfId="2" applyFont="1" applyFill="1" applyBorder="1" applyAlignment="1">
      <alignment horizontal="left" vertical="top" wrapText="1"/>
    </xf>
    <xf numFmtId="166" fontId="33" fillId="0" borderId="7" xfId="2" applyNumberFormat="1" applyFont="1" applyFill="1" applyBorder="1" applyAlignment="1">
      <alignment horizontal="right" vertical="top" wrapText="1"/>
    </xf>
    <xf numFmtId="49" fontId="20" fillId="0" borderId="17" xfId="2" applyNumberFormat="1" applyFont="1" applyFill="1" applyBorder="1" applyAlignment="1">
      <alignment horizontal="right" vertical="top" wrapText="1"/>
    </xf>
    <xf numFmtId="0" fontId="20" fillId="0" borderId="11" xfId="2" applyFont="1" applyFill="1" applyBorder="1" applyAlignment="1">
      <alignment horizontal="left" vertical="top" wrapText="1"/>
    </xf>
    <xf numFmtId="166" fontId="20" fillId="0" borderId="11" xfId="2" applyNumberFormat="1" applyFont="1" applyFill="1" applyBorder="1" applyAlignment="1">
      <alignment horizontal="right" vertical="top" wrapText="1"/>
    </xf>
    <xf numFmtId="166" fontId="20" fillId="0" borderId="18" xfId="2" applyNumberFormat="1" applyFont="1" applyFill="1" applyBorder="1" applyAlignment="1">
      <alignment horizontal="right" vertical="top" wrapText="1"/>
    </xf>
    <xf numFmtId="0" fontId="20" fillId="0" borderId="10" xfId="2" applyFont="1" applyFill="1" applyBorder="1" applyAlignment="1">
      <alignment horizontal="center" wrapText="1"/>
    </xf>
    <xf numFmtId="0" fontId="20" fillId="0" borderId="19" xfId="2" applyFont="1" applyFill="1" applyBorder="1" applyAlignment="1">
      <alignment horizontal="left" vertical="top" wrapText="1"/>
    </xf>
    <xf numFmtId="166" fontId="20" fillId="0" borderId="19" xfId="2" applyNumberFormat="1" applyFont="1" applyFill="1" applyBorder="1" applyAlignment="1">
      <alignment horizontal="right" wrapText="1"/>
    </xf>
    <xf numFmtId="166" fontId="20" fillId="0" borderId="10" xfId="2" applyNumberFormat="1" applyFont="1" applyFill="1" applyBorder="1" applyAlignment="1">
      <alignment horizontal="right" wrapText="1"/>
    </xf>
    <xf numFmtId="166" fontId="20" fillId="0" borderId="12" xfId="2" applyNumberFormat="1" applyFont="1" applyFill="1" applyBorder="1" applyAlignment="1">
      <alignment horizontal="right" wrapText="1"/>
    </xf>
    <xf numFmtId="0" fontId="20" fillId="0" borderId="7" xfId="2" applyFont="1" applyFill="1" applyBorder="1" applyAlignment="1">
      <alignment horizontal="center" wrapText="1"/>
    </xf>
    <xf numFmtId="0" fontId="20" fillId="0" borderId="8" xfId="2" applyFont="1" applyFill="1" applyBorder="1" applyAlignment="1">
      <alignment horizontal="left" vertical="top" wrapText="1"/>
    </xf>
    <xf numFmtId="166" fontId="20" fillId="0" borderId="8" xfId="2" applyNumberFormat="1" applyFont="1" applyFill="1" applyBorder="1" applyAlignment="1">
      <alignment horizontal="right" wrapText="1"/>
    </xf>
    <xf numFmtId="166" fontId="20" fillId="0" borderId="7" xfId="2" applyNumberFormat="1" applyFont="1" applyFill="1" applyBorder="1" applyAlignment="1">
      <alignment horizontal="right" wrapText="1"/>
    </xf>
    <xf numFmtId="166" fontId="20" fillId="0" borderId="9" xfId="2" applyNumberFormat="1" applyFont="1" applyFill="1" applyBorder="1" applyAlignment="1">
      <alignment horizontal="right" wrapText="1"/>
    </xf>
    <xf numFmtId="49" fontId="20" fillId="0" borderId="7" xfId="2" applyNumberFormat="1" applyFont="1" applyFill="1" applyBorder="1" applyAlignment="1">
      <alignment horizontal="center" wrapText="1"/>
    </xf>
    <xf numFmtId="0" fontId="0" fillId="0" borderId="0" xfId="0" applyFill="1"/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16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top" wrapText="1"/>
    </xf>
    <xf numFmtId="4" fontId="19" fillId="0" borderId="7" xfId="0" applyNumberFormat="1" applyFont="1" applyFill="1" applyBorder="1"/>
    <xf numFmtId="49" fontId="18" fillId="0" borderId="7" xfId="0" applyNumberFormat="1" applyFont="1" applyFill="1" applyBorder="1" applyAlignment="1">
      <alignment horizontal="center" vertical="center" wrapText="1"/>
    </xf>
    <xf numFmtId="4" fontId="18" fillId="0" borderId="7" xfId="0" applyNumberFormat="1" applyFont="1" applyFill="1" applyBorder="1"/>
    <xf numFmtId="170" fontId="36" fillId="0" borderId="8" xfId="0" applyNumberFormat="1" applyFont="1" applyFill="1" applyBorder="1" applyAlignment="1">
      <alignment horizontal="justify" vertical="top" wrapText="1"/>
    </xf>
    <xf numFmtId="49" fontId="18" fillId="0" borderId="7" xfId="0" applyNumberFormat="1" applyFont="1" applyFill="1" applyBorder="1" applyAlignment="1">
      <alignment horizontal="center" vertical="top" wrapText="1"/>
    </xf>
    <xf numFmtId="49" fontId="19" fillId="0" borderId="7" xfId="0" applyNumberFormat="1" applyFont="1" applyFill="1" applyBorder="1" applyAlignment="1">
      <alignment horizontal="center" vertical="center" wrapText="1"/>
    </xf>
    <xf numFmtId="4" fontId="19" fillId="0" borderId="9" xfId="0" applyNumberFormat="1" applyFont="1" applyFill="1" applyBorder="1"/>
    <xf numFmtId="49" fontId="18" fillId="0" borderId="7" xfId="0" applyNumberFormat="1" applyFont="1" applyFill="1" applyBorder="1" applyAlignment="1">
      <alignment horizontal="center" vertical="center"/>
    </xf>
    <xf numFmtId="4" fontId="18" fillId="0" borderId="9" xfId="0" applyNumberFormat="1" applyFont="1" applyFill="1" applyBorder="1"/>
    <xf numFmtId="49" fontId="19" fillId="0" borderId="11" xfId="0" applyNumberFormat="1" applyFont="1" applyFill="1" applyBorder="1" applyAlignment="1">
      <alignment horizontal="center" vertical="center"/>
    </xf>
    <xf numFmtId="4" fontId="19" fillId="0" borderId="11" xfId="0" applyNumberFormat="1" applyFont="1" applyFill="1" applyBorder="1"/>
    <xf numFmtId="49" fontId="34" fillId="0" borderId="7" xfId="0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right" vertical="center" wrapText="1"/>
    </xf>
    <xf numFmtId="169" fontId="34" fillId="0" borderId="7" xfId="0" applyNumberFormat="1" applyFont="1" applyFill="1" applyBorder="1" applyAlignment="1">
      <alignment horizontal="right" vertical="top" wrapText="1"/>
    </xf>
    <xf numFmtId="0" fontId="34" fillId="0" borderId="8" xfId="0" applyFont="1" applyFill="1" applyBorder="1" applyAlignment="1">
      <alignment horizontal="left" vertical="top" wrapText="1"/>
    </xf>
    <xf numFmtId="168" fontId="34" fillId="0" borderId="7" xfId="0" applyNumberFormat="1" applyFont="1" applyFill="1" applyBorder="1" applyAlignment="1">
      <alignment vertical="top" wrapText="1"/>
    </xf>
    <xf numFmtId="169" fontId="34" fillId="0" borderId="7" xfId="0" applyNumberFormat="1" applyFont="1" applyFill="1" applyBorder="1" applyAlignment="1">
      <alignment vertical="top" wrapText="1"/>
    </xf>
    <xf numFmtId="167" fontId="34" fillId="0" borderId="7" xfId="0" applyNumberFormat="1" applyFont="1" applyFill="1" applyBorder="1" applyAlignment="1">
      <alignment vertical="top" wrapText="1"/>
    </xf>
    <xf numFmtId="4" fontId="34" fillId="0" borderId="7" xfId="0" applyNumberFormat="1" applyFont="1" applyFill="1" applyBorder="1" applyAlignment="1">
      <alignment vertical="top" wrapText="1"/>
    </xf>
    <xf numFmtId="0" fontId="37" fillId="0" borderId="8" xfId="0" applyFont="1" applyFill="1" applyBorder="1" applyAlignment="1">
      <alignment horizontal="left" vertical="top" wrapText="1"/>
    </xf>
    <xf numFmtId="0" fontId="35" fillId="0" borderId="8" xfId="0" applyFont="1" applyFill="1" applyBorder="1" applyAlignment="1">
      <alignment horizontal="left" vertical="top" wrapText="1"/>
    </xf>
    <xf numFmtId="168" fontId="35" fillId="0" borderId="7" xfId="0" applyNumberFormat="1" applyFont="1" applyFill="1" applyBorder="1" applyAlignment="1">
      <alignment vertical="top" wrapText="1"/>
    </xf>
    <xf numFmtId="169" fontId="35" fillId="0" borderId="7" xfId="0" applyNumberFormat="1" applyFont="1" applyFill="1" applyBorder="1" applyAlignment="1">
      <alignment vertical="top" wrapText="1"/>
    </xf>
    <xf numFmtId="167" fontId="35" fillId="0" borderId="7" xfId="0" applyNumberFormat="1" applyFont="1" applyFill="1" applyBorder="1" applyAlignment="1">
      <alignment vertical="top" wrapText="1"/>
    </xf>
    <xf numFmtId="4" fontId="35" fillId="0" borderId="7" xfId="0" applyNumberFormat="1" applyFont="1" applyFill="1" applyBorder="1" applyAlignment="1">
      <alignment vertical="top" wrapText="1"/>
    </xf>
    <xf numFmtId="169" fontId="35" fillId="0" borderId="7" xfId="0" applyNumberFormat="1" applyFont="1" applyFill="1" applyBorder="1" applyAlignment="1">
      <alignment horizontal="right" vertical="top" wrapText="1"/>
    </xf>
    <xf numFmtId="169" fontId="34" fillId="0" borderId="7" xfId="1" applyNumberFormat="1" applyFont="1" applyFill="1" applyBorder="1" applyAlignment="1" applyProtection="1">
      <alignment vertical="top" wrapText="1"/>
      <protection hidden="1"/>
    </xf>
    <xf numFmtId="167" fontId="34" fillId="0" borderId="7" xfId="1" applyNumberFormat="1" applyFont="1" applyFill="1" applyBorder="1" applyAlignment="1" applyProtection="1">
      <alignment vertical="top" wrapText="1"/>
      <protection hidden="1"/>
    </xf>
    <xf numFmtId="169" fontId="35" fillId="0" borderId="7" xfId="1" applyNumberFormat="1" applyFont="1" applyFill="1" applyBorder="1" applyAlignment="1" applyProtection="1">
      <alignment vertical="top" wrapText="1"/>
      <protection hidden="1"/>
    </xf>
    <xf numFmtId="167" fontId="35" fillId="0" borderId="7" xfId="1" applyNumberFormat="1" applyFont="1" applyFill="1" applyBorder="1" applyAlignment="1" applyProtection="1">
      <alignment vertical="top" wrapText="1"/>
      <protection hidden="1"/>
    </xf>
    <xf numFmtId="170" fontId="37" fillId="0" borderId="8" xfId="0" applyNumberFormat="1" applyFont="1" applyFill="1" applyBorder="1" applyAlignment="1">
      <alignment horizontal="left" vertical="top" wrapText="1"/>
    </xf>
    <xf numFmtId="0" fontId="37" fillId="0" borderId="8" xfId="0" applyFont="1" applyFill="1" applyBorder="1" applyAlignment="1">
      <alignment horizontal="left" vertical="top"/>
    </xf>
    <xf numFmtId="168" fontId="34" fillId="0" borderId="7" xfId="1" applyNumberFormat="1" applyFont="1" applyFill="1" applyBorder="1" applyAlignment="1" applyProtection="1">
      <alignment vertical="top" wrapText="1"/>
      <protection hidden="1"/>
    </xf>
    <xf numFmtId="4" fontId="34" fillId="0" borderId="7" xfId="1" applyNumberFormat="1" applyFont="1" applyFill="1" applyBorder="1" applyAlignment="1" applyProtection="1">
      <alignment vertical="top"/>
      <protection hidden="1"/>
    </xf>
    <xf numFmtId="4" fontId="35" fillId="0" borderId="7" xfId="1" applyNumberFormat="1" applyFont="1" applyFill="1" applyBorder="1" applyAlignment="1" applyProtection="1">
      <alignment vertical="top"/>
      <protection hidden="1"/>
    </xf>
    <xf numFmtId="168" fontId="35" fillId="0" borderId="7" xfId="1" applyNumberFormat="1" applyFont="1" applyFill="1" applyBorder="1" applyAlignment="1" applyProtection="1">
      <alignment vertical="top" wrapText="1"/>
      <protection hidden="1"/>
    </xf>
    <xf numFmtId="168" fontId="35" fillId="0" borderId="7" xfId="0" applyNumberFormat="1" applyFont="1" applyFill="1" applyBorder="1" applyAlignment="1">
      <alignment horizontal="right" vertical="top" wrapText="1"/>
    </xf>
    <xf numFmtId="168" fontId="34" fillId="0" borderId="7" xfId="0" applyNumberFormat="1" applyFont="1" applyFill="1" applyBorder="1" applyAlignment="1">
      <alignment horizontal="right" vertical="top" wrapText="1"/>
    </xf>
    <xf numFmtId="0" fontId="34" fillId="0" borderId="17" xfId="0" applyFont="1" applyFill="1" applyBorder="1" applyAlignment="1">
      <alignment horizontal="left" vertical="top" wrapText="1"/>
    </xf>
    <xf numFmtId="0" fontId="34" fillId="0" borderId="11" xfId="0" applyFont="1" applyFill="1" applyBorder="1" applyAlignment="1">
      <alignment horizontal="right" vertical="top" wrapText="1"/>
    </xf>
    <xf numFmtId="167" fontId="34" fillId="0" borderId="11" xfId="0" applyNumberFormat="1" applyFont="1" applyFill="1" applyBorder="1" applyAlignment="1">
      <alignment horizontal="right" vertical="top" wrapText="1"/>
    </xf>
    <xf numFmtId="4" fontId="34" fillId="0" borderId="11" xfId="0" applyNumberFormat="1" applyFont="1" applyFill="1" applyBorder="1" applyAlignment="1">
      <alignment vertical="top" wrapText="1"/>
    </xf>
    <xf numFmtId="0" fontId="35" fillId="0" borderId="20" xfId="1" applyNumberFormat="1" applyFont="1" applyFill="1" applyBorder="1" applyAlignment="1" applyProtection="1">
      <alignment horizontal="center"/>
      <protection hidden="1"/>
    </xf>
    <xf numFmtId="0" fontId="35" fillId="0" borderId="7" xfId="1" applyNumberFormat="1" applyFont="1" applyFill="1" applyBorder="1" applyAlignment="1" applyProtection="1">
      <alignment horizontal="center" wrapText="1"/>
      <protection hidden="1"/>
    </xf>
    <xf numFmtId="0" fontId="35" fillId="0" borderId="9" xfId="1" applyNumberFormat="1" applyFont="1" applyFill="1" applyBorder="1" applyAlignment="1" applyProtection="1">
      <alignment horizontal="center" wrapText="1"/>
      <protection hidden="1"/>
    </xf>
    <xf numFmtId="0" fontId="35" fillId="0" borderId="8" xfId="1" applyFont="1" applyFill="1" applyBorder="1" applyAlignment="1" applyProtection="1">
      <alignment horizontal="left" vertical="top" wrapText="1"/>
      <protection hidden="1"/>
    </xf>
    <xf numFmtId="49" fontId="35" fillId="0" borderId="7" xfId="1" applyNumberFormat="1" applyFont="1" applyFill="1" applyBorder="1" applyAlignment="1" applyProtection="1">
      <alignment horizontal="right" vertical="top" wrapText="1"/>
      <protection hidden="1"/>
    </xf>
    <xf numFmtId="2" fontId="35" fillId="0" borderId="7" xfId="1" applyNumberFormat="1" applyFont="1" applyFill="1" applyBorder="1" applyAlignment="1" applyProtection="1">
      <alignment horizontal="right" vertical="top" wrapText="1"/>
      <protection hidden="1"/>
    </xf>
    <xf numFmtId="2" fontId="34" fillId="0" borderId="7" xfId="1" applyNumberFormat="1" applyFont="1" applyFill="1" applyBorder="1" applyAlignment="1" applyProtection="1">
      <alignment horizontal="right" vertical="top" wrapText="1"/>
      <protection hidden="1"/>
    </xf>
    <xf numFmtId="2" fontId="35" fillId="0" borderId="9" xfId="1" applyNumberFormat="1" applyFont="1" applyFill="1" applyBorder="1" applyAlignment="1" applyProtection="1">
      <alignment horizontal="right" vertical="top" wrapText="1"/>
      <protection hidden="1"/>
    </xf>
    <xf numFmtId="2" fontId="34" fillId="0" borderId="9" xfId="1" applyNumberFormat="1" applyFont="1" applyFill="1" applyBorder="1" applyAlignment="1" applyProtection="1">
      <alignment horizontal="right" vertical="top" wrapText="1"/>
      <protection hidden="1"/>
    </xf>
    <xf numFmtId="0" fontId="35" fillId="0" borderId="22" xfId="1" applyNumberFormat="1" applyFont="1" applyFill="1" applyBorder="1" applyAlignment="1" applyProtection="1">
      <alignment horizontal="left" vertical="top" wrapText="1"/>
      <protection hidden="1"/>
    </xf>
    <xf numFmtId="169" fontId="35" fillId="0" borderId="23" xfId="1" applyNumberFormat="1" applyFont="1" applyFill="1" applyBorder="1" applyAlignment="1" applyProtection="1">
      <alignment horizontal="right" vertical="top" wrapText="1"/>
      <protection hidden="1"/>
    </xf>
    <xf numFmtId="49" fontId="35" fillId="0" borderId="23" xfId="1" applyNumberFormat="1" applyFont="1" applyFill="1" applyBorder="1" applyAlignment="1" applyProtection="1">
      <alignment horizontal="right" vertical="top" wrapText="1"/>
      <protection hidden="1"/>
    </xf>
    <xf numFmtId="4" fontId="35" fillId="0" borderId="23" xfId="1" applyNumberFormat="1" applyFont="1" applyFill="1" applyBorder="1" applyAlignment="1" applyProtection="1">
      <alignment horizontal="right" vertical="top"/>
      <protection hidden="1"/>
    </xf>
    <xf numFmtId="0" fontId="35" fillId="0" borderId="20" xfId="1" applyNumberFormat="1" applyFont="1" applyFill="1" applyBorder="1" applyAlignment="1" applyProtection="1">
      <alignment horizontal="left" vertical="top" wrapText="1"/>
      <protection hidden="1"/>
    </xf>
    <xf numFmtId="169" fontId="35" fillId="0" borderId="13" xfId="1" applyNumberFormat="1" applyFont="1" applyFill="1" applyBorder="1" applyAlignment="1" applyProtection="1">
      <alignment horizontal="right" vertical="top" wrapText="1"/>
      <protection hidden="1"/>
    </xf>
    <xf numFmtId="49" fontId="35" fillId="0" borderId="13" xfId="1" applyNumberFormat="1" applyFont="1" applyFill="1" applyBorder="1" applyAlignment="1" applyProtection="1">
      <alignment horizontal="right" vertical="top" wrapText="1"/>
      <protection hidden="1"/>
    </xf>
    <xf numFmtId="2" fontId="35" fillId="0" borderId="13" xfId="1" applyNumberFormat="1" applyFont="1" applyFill="1" applyBorder="1" applyAlignment="1" applyProtection="1">
      <alignment horizontal="right" vertical="top" wrapText="1"/>
      <protection hidden="1"/>
    </xf>
    <xf numFmtId="2" fontId="35" fillId="0" borderId="21" xfId="1" applyNumberFormat="1" applyFont="1" applyFill="1" applyBorder="1" applyAlignment="1" applyProtection="1">
      <alignment horizontal="right" vertical="top" wrapText="1"/>
      <protection hidden="1"/>
    </xf>
    <xf numFmtId="0" fontId="35" fillId="0" borderId="19" xfId="1" applyNumberFormat="1" applyFont="1" applyFill="1" applyBorder="1" applyAlignment="1" applyProtection="1">
      <alignment horizontal="left" vertical="top" wrapText="1"/>
      <protection hidden="1"/>
    </xf>
    <xf numFmtId="169" fontId="35" fillId="0" borderId="10" xfId="1" applyNumberFormat="1" applyFont="1" applyFill="1" applyBorder="1" applyAlignment="1" applyProtection="1">
      <alignment horizontal="right" vertical="top" wrapText="1"/>
      <protection hidden="1"/>
    </xf>
    <xf numFmtId="49" fontId="35" fillId="0" borderId="10" xfId="1" applyNumberFormat="1" applyFont="1" applyFill="1" applyBorder="1" applyAlignment="1" applyProtection="1">
      <alignment horizontal="right" vertical="top" wrapText="1"/>
      <protection hidden="1"/>
    </xf>
    <xf numFmtId="2" fontId="35" fillId="0" borderId="10" xfId="1" applyNumberFormat="1" applyFont="1" applyFill="1" applyBorder="1" applyAlignment="1" applyProtection="1">
      <alignment horizontal="right" vertical="top" wrapText="1"/>
      <protection hidden="1"/>
    </xf>
    <xf numFmtId="2" fontId="35" fillId="0" borderId="12" xfId="1" applyNumberFormat="1" applyFont="1" applyFill="1" applyBorder="1" applyAlignment="1" applyProtection="1">
      <alignment horizontal="right" vertical="top" wrapText="1"/>
      <protection hidden="1"/>
    </xf>
    <xf numFmtId="169" fontId="35" fillId="0" borderId="11" xfId="1" applyNumberFormat="1" applyFont="1" applyFill="1" applyBorder="1" applyAlignment="1" applyProtection="1">
      <alignment horizontal="right" vertical="top" wrapText="1"/>
      <protection hidden="1"/>
    </xf>
    <xf numFmtId="49" fontId="35" fillId="0" borderId="11" xfId="1" applyNumberFormat="1" applyFont="1" applyFill="1" applyBorder="1" applyAlignment="1" applyProtection="1">
      <alignment horizontal="right" vertical="top" wrapText="1"/>
      <protection hidden="1"/>
    </xf>
    <xf numFmtId="4" fontId="35" fillId="0" borderId="11" xfId="1" applyNumberFormat="1" applyFont="1" applyFill="1" applyBorder="1" applyAlignment="1" applyProtection="1">
      <alignment horizontal="right" vertical="top"/>
      <protection hidden="1"/>
    </xf>
    <xf numFmtId="169" fontId="38" fillId="0" borderId="7" xfId="5" applyNumberFormat="1" applyFont="1" applyFill="1" applyBorder="1" applyAlignment="1" applyProtection="1">
      <alignment horizontal="center" vertical="center" wrapText="1"/>
      <protection hidden="1"/>
    </xf>
    <xf numFmtId="168" fontId="38" fillId="0" borderId="7" xfId="5" applyNumberFormat="1" applyFont="1" applyFill="1" applyBorder="1" applyAlignment="1" applyProtection="1">
      <alignment horizontal="center" vertical="center" wrapText="1"/>
      <protection hidden="1"/>
    </xf>
    <xf numFmtId="167" fontId="38" fillId="0" borderId="7" xfId="5" applyNumberFormat="1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Fill="1"/>
    <xf numFmtId="0" fontId="38" fillId="0" borderId="0" xfId="0" applyFont="1" applyFill="1" applyAlignment="1">
      <alignment horizontal="right"/>
    </xf>
    <xf numFmtId="0" fontId="18" fillId="0" borderId="7" xfId="0" applyFont="1" applyFill="1" applyBorder="1"/>
    <xf numFmtId="0" fontId="18" fillId="0" borderId="7" xfId="0" applyFont="1" applyFill="1" applyBorder="1" applyAlignment="1">
      <alignment horizontal="left"/>
    </xf>
    <xf numFmtId="165" fontId="18" fillId="0" borderId="7" xfId="4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/>
    </xf>
    <xf numFmtId="0" fontId="19" fillId="0" borderId="7" xfId="0" applyFont="1" applyFill="1" applyBorder="1"/>
    <xf numFmtId="164" fontId="18" fillId="0" borderId="7" xfId="4" applyNumberFormat="1" applyFont="1" applyFill="1" applyBorder="1"/>
    <xf numFmtId="0" fontId="13" fillId="2" borderId="0" xfId="0" quotePrefix="1" applyFont="1" applyFill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0" xfId="0" applyFont="1" applyFill="1" applyAlignment="1">
      <alignment horizontal="center" vertical="distributed"/>
    </xf>
    <xf numFmtId="0" fontId="6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top" wrapText="1"/>
    </xf>
    <xf numFmtId="0" fontId="29" fillId="2" borderId="0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8" fillId="2" borderId="0" xfId="1" applyFont="1" applyFill="1" applyAlignment="1">
      <alignment horizontal="center" vertical="justify"/>
    </xf>
    <xf numFmtId="0" fontId="7" fillId="2" borderId="0" xfId="1" applyNumberFormat="1" applyFont="1" applyFill="1" applyAlignment="1" applyProtection="1">
      <alignment horizontal="center" vertical="distributed"/>
      <protection hidden="1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 3" xfId="2"/>
    <cellStyle name="Обычный 2 7" xfId="3"/>
    <cellStyle name="Финансовый" xfId="4" builtinId="3"/>
  </cellStyles>
  <dxfs count="0"/>
  <tableStyles count="0" defaultTableStyle="TableStyleMedium2" defaultPivotStyle="PivotStyleLight16"/>
  <colors>
    <mruColors>
      <color rgb="FFD5F4FF"/>
      <color rgb="FFE0C1FF"/>
      <color rgb="FFAFEAFF"/>
      <color rgb="FFFFFFDD"/>
      <color rgb="FF7DFFB8"/>
      <color rgb="FF9CC3E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AFEAFF"/>
    <pageSetUpPr fitToPage="1"/>
  </sheetPr>
  <dimension ref="A1:E35"/>
  <sheetViews>
    <sheetView tabSelected="1" view="pageBreakPreview" zoomScale="60" zoomScaleNormal="85" workbookViewId="0">
      <selection activeCell="I15" sqref="I15"/>
    </sheetView>
  </sheetViews>
  <sheetFormatPr defaultColWidth="9.140625" defaultRowHeight="12.75"/>
  <cols>
    <col min="1" max="1" width="35.28515625" style="70" customWidth="1"/>
    <col min="2" max="2" width="59.42578125" style="70" customWidth="1"/>
    <col min="3" max="3" width="16.42578125" style="70" customWidth="1"/>
    <col min="4" max="4" width="17" style="70" customWidth="1"/>
    <col min="5" max="5" width="15.85546875" style="70" customWidth="1"/>
    <col min="6" max="16384" width="9.140625" style="70"/>
  </cols>
  <sheetData>
    <row r="1" spans="1:5" ht="18.75">
      <c r="C1" s="71"/>
      <c r="D1" s="71"/>
      <c r="E1" s="72" t="s">
        <v>69</v>
      </c>
    </row>
    <row r="2" spans="1:5" ht="18.75">
      <c r="C2" s="71"/>
      <c r="D2" s="71"/>
      <c r="E2" s="72" t="s">
        <v>394</v>
      </c>
    </row>
    <row r="3" spans="1:5" ht="18.75">
      <c r="C3" s="71"/>
      <c r="D3" s="71"/>
      <c r="E3" s="72" t="s">
        <v>282</v>
      </c>
    </row>
    <row r="4" spans="1:5" ht="18.75">
      <c r="C4" s="71"/>
      <c r="D4" s="71"/>
      <c r="E4" s="72" t="s">
        <v>443</v>
      </c>
    </row>
    <row r="6" spans="1:5" ht="18.75">
      <c r="A6" s="334" t="s">
        <v>444</v>
      </c>
      <c r="B6" s="335"/>
      <c r="C6" s="335"/>
      <c r="D6" s="335"/>
      <c r="E6" s="335"/>
    </row>
    <row r="7" spans="1:5" ht="18.75">
      <c r="A7" s="336" t="s">
        <v>428</v>
      </c>
      <c r="B7" s="336"/>
      <c r="C7" s="336"/>
      <c r="D7" s="336"/>
      <c r="E7" s="336"/>
    </row>
    <row r="8" spans="1:5" ht="15.75">
      <c r="A8" s="73"/>
      <c r="B8" s="74"/>
      <c r="C8" s="74"/>
      <c r="D8" s="74"/>
      <c r="E8" s="75" t="s">
        <v>56</v>
      </c>
    </row>
    <row r="9" spans="1:5" ht="16.5" thickBot="1">
      <c r="A9" s="73"/>
      <c r="B9" s="74"/>
      <c r="C9" s="74"/>
      <c r="D9" s="74"/>
      <c r="E9" s="74"/>
    </row>
    <row r="10" spans="1:5" ht="94.5">
      <c r="A10" s="196" t="s">
        <v>70</v>
      </c>
      <c r="B10" s="197" t="s">
        <v>71</v>
      </c>
      <c r="C10" s="197" t="s">
        <v>264</v>
      </c>
      <c r="D10" s="197" t="s">
        <v>283</v>
      </c>
      <c r="E10" s="198" t="s">
        <v>418</v>
      </c>
    </row>
    <row r="11" spans="1:5" ht="31.5">
      <c r="A11" s="199" t="s">
        <v>319</v>
      </c>
      <c r="B11" s="200" t="s">
        <v>329</v>
      </c>
      <c r="C11" s="201">
        <v>0</v>
      </c>
      <c r="D11" s="201">
        <v>0</v>
      </c>
      <c r="E11" s="201">
        <v>0</v>
      </c>
    </row>
    <row r="12" spans="1:5" ht="31.5">
      <c r="A12" s="199" t="s">
        <v>320</v>
      </c>
      <c r="B12" s="200" t="s">
        <v>371</v>
      </c>
      <c r="C12" s="201">
        <f>C11</f>
        <v>0</v>
      </c>
      <c r="D12" s="201">
        <f t="shared" ref="D12:E12" si="0">D11</f>
        <v>0</v>
      </c>
      <c r="E12" s="201">
        <f t="shared" si="0"/>
        <v>0</v>
      </c>
    </row>
    <row r="13" spans="1:5" ht="15.75">
      <c r="A13" s="199" t="s">
        <v>321</v>
      </c>
      <c r="B13" s="200" t="s">
        <v>73</v>
      </c>
      <c r="C13" s="201">
        <f>C14</f>
        <v>-6594100</v>
      </c>
      <c r="D13" s="201">
        <f t="shared" ref="C13:E15" si="1">D14</f>
        <v>-5820100</v>
      </c>
      <c r="E13" s="202">
        <f t="shared" si="1"/>
        <v>-5970300</v>
      </c>
    </row>
    <row r="14" spans="1:5" ht="15.75">
      <c r="A14" s="199" t="s">
        <v>322</v>
      </c>
      <c r="B14" s="200" t="s">
        <v>74</v>
      </c>
      <c r="C14" s="201">
        <f t="shared" si="1"/>
        <v>-6594100</v>
      </c>
      <c r="D14" s="201">
        <f t="shared" si="1"/>
        <v>-5820100</v>
      </c>
      <c r="E14" s="202">
        <f t="shared" si="1"/>
        <v>-5970300</v>
      </c>
    </row>
    <row r="15" spans="1:5" ht="31.5">
      <c r="A15" s="199" t="s">
        <v>323</v>
      </c>
      <c r="B15" s="200" t="s">
        <v>330</v>
      </c>
      <c r="C15" s="201">
        <f t="shared" si="1"/>
        <v>-6594100</v>
      </c>
      <c r="D15" s="201">
        <f t="shared" si="1"/>
        <v>-5820100</v>
      </c>
      <c r="E15" s="202">
        <f t="shared" si="1"/>
        <v>-5970300</v>
      </c>
    </row>
    <row r="16" spans="1:5" ht="31.5">
      <c r="A16" s="199" t="s">
        <v>324</v>
      </c>
      <c r="B16" s="200" t="s">
        <v>271</v>
      </c>
      <c r="C16" s="201">
        <f>-'Пр 2.'!C10</f>
        <v>-6594100</v>
      </c>
      <c r="D16" s="201">
        <f>-'Пр 2.'!D10</f>
        <v>-5820100</v>
      </c>
      <c r="E16" s="201">
        <f>-'Пр 2.'!E10</f>
        <v>-5970300</v>
      </c>
    </row>
    <row r="17" spans="1:5" ht="15.75">
      <c r="A17" s="199" t="s">
        <v>325</v>
      </c>
      <c r="B17" s="200" t="s">
        <v>75</v>
      </c>
      <c r="C17" s="201">
        <f t="shared" ref="C17:E19" si="2">C18</f>
        <v>6594100</v>
      </c>
      <c r="D17" s="201">
        <f t="shared" si="2"/>
        <v>5820100</v>
      </c>
      <c r="E17" s="202">
        <f>E18</f>
        <v>5970300</v>
      </c>
    </row>
    <row r="18" spans="1:5" ht="15.75">
      <c r="A18" s="199" t="s">
        <v>326</v>
      </c>
      <c r="B18" s="200" t="s">
        <v>76</v>
      </c>
      <c r="C18" s="201">
        <f t="shared" si="2"/>
        <v>6594100</v>
      </c>
      <c r="D18" s="201">
        <f t="shared" si="2"/>
        <v>5820100</v>
      </c>
      <c r="E18" s="202">
        <f t="shared" si="2"/>
        <v>5970300</v>
      </c>
    </row>
    <row r="19" spans="1:5" ht="31.5">
      <c r="A19" s="199" t="s">
        <v>327</v>
      </c>
      <c r="B19" s="200" t="s">
        <v>331</v>
      </c>
      <c r="C19" s="203">
        <f t="shared" si="2"/>
        <v>6594100</v>
      </c>
      <c r="D19" s="203">
        <f t="shared" si="2"/>
        <v>5820100</v>
      </c>
      <c r="E19" s="204">
        <f t="shared" si="2"/>
        <v>5970300</v>
      </c>
    </row>
    <row r="20" spans="1:5" ht="31.5">
      <c r="A20" s="199" t="s">
        <v>328</v>
      </c>
      <c r="B20" s="200" t="s">
        <v>272</v>
      </c>
      <c r="C20" s="203">
        <f>'пр 5.'!G133</f>
        <v>6594100</v>
      </c>
      <c r="D20" s="203">
        <f>'пр 5.'!H133</f>
        <v>5820100</v>
      </c>
      <c r="E20" s="203">
        <f>'пр 5.'!I133</f>
        <v>5970300</v>
      </c>
    </row>
    <row r="21" spans="1:5" ht="16.5" thickBot="1">
      <c r="A21" s="205" t="s">
        <v>215</v>
      </c>
      <c r="B21" s="206" t="s">
        <v>196</v>
      </c>
      <c r="C21" s="207">
        <f>C11-C13-C17</f>
        <v>0</v>
      </c>
      <c r="D21" s="207">
        <f t="shared" ref="D21:E21" si="3">D11-D13-D17</f>
        <v>0</v>
      </c>
      <c r="E21" s="207">
        <f t="shared" si="3"/>
        <v>0</v>
      </c>
    </row>
    <row r="22" spans="1:5" ht="18.75">
      <c r="A22" s="208"/>
      <c r="B22" s="209"/>
      <c r="C22" s="210">
        <f>C11+C16+C20</f>
        <v>0</v>
      </c>
      <c r="D22" s="210">
        <f t="shared" ref="D22:E22" si="4">D11+D16+D20</f>
        <v>0</v>
      </c>
      <c r="E22" s="210">
        <f t="shared" si="4"/>
        <v>0</v>
      </c>
    </row>
    <row r="23" spans="1:5" ht="18.75">
      <c r="A23" s="76"/>
      <c r="B23" s="77"/>
      <c r="C23" s="78"/>
      <c r="D23" s="78"/>
      <c r="E23" s="79"/>
    </row>
    <row r="24" spans="1:5">
      <c r="C24" s="80"/>
      <c r="D24" s="80"/>
      <c r="E24" s="80"/>
    </row>
    <row r="25" spans="1:5">
      <c r="C25" s="80"/>
      <c r="D25" s="80"/>
      <c r="E25" s="80"/>
    </row>
    <row r="26" spans="1:5">
      <c r="C26" s="80"/>
      <c r="D26" s="80"/>
      <c r="E26" s="80"/>
    </row>
    <row r="27" spans="1:5">
      <c r="C27" s="80"/>
      <c r="D27" s="80"/>
      <c r="E27" s="80"/>
    </row>
    <row r="28" spans="1:5">
      <c r="C28" s="80"/>
      <c r="D28" s="80"/>
      <c r="E28" s="80"/>
    </row>
    <row r="29" spans="1:5">
      <c r="C29" s="80"/>
      <c r="D29" s="80"/>
      <c r="E29" s="80"/>
    </row>
    <row r="30" spans="1:5">
      <c r="C30" s="80"/>
      <c r="D30" s="80"/>
      <c r="E30" s="80"/>
    </row>
    <row r="31" spans="1:5">
      <c r="C31" s="80"/>
      <c r="D31" s="80"/>
      <c r="E31" s="80"/>
    </row>
    <row r="32" spans="1:5">
      <c r="C32" s="80"/>
      <c r="D32" s="80"/>
      <c r="E32" s="80"/>
    </row>
    <row r="33" spans="3:5">
      <c r="C33" s="80"/>
      <c r="D33" s="80"/>
      <c r="E33" s="80"/>
    </row>
    <row r="34" spans="3:5">
      <c r="C34" s="80"/>
      <c r="D34" s="80"/>
      <c r="E34" s="80"/>
    </row>
    <row r="35" spans="3:5">
      <c r="C35" s="80"/>
      <c r="D35" s="80"/>
      <c r="E35" s="80"/>
    </row>
  </sheetData>
  <mergeCells count="2">
    <mergeCell ref="A6:E6"/>
    <mergeCell ref="A7:E7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G15"/>
  <sheetViews>
    <sheetView view="pageBreakPreview" zoomScale="60" zoomScaleNormal="100" workbookViewId="0">
      <selection activeCell="A13" sqref="A13:E14"/>
    </sheetView>
  </sheetViews>
  <sheetFormatPr defaultRowHeight="12.75"/>
  <cols>
    <col min="1" max="1" width="11.7109375" customWidth="1"/>
    <col min="2" max="2" width="34.7109375" customWidth="1"/>
    <col min="3" max="3" width="17.140625" customWidth="1"/>
    <col min="4" max="4" width="14.42578125" customWidth="1"/>
    <col min="5" max="5" width="14.5703125" customWidth="1"/>
    <col min="6" max="6" width="7.140625" customWidth="1"/>
  </cols>
  <sheetData>
    <row r="1" spans="1:7" ht="15.75">
      <c r="A1" s="132"/>
      <c r="B1" s="132"/>
      <c r="C1" s="133"/>
      <c r="D1" s="134"/>
      <c r="E1" s="134" t="s">
        <v>393</v>
      </c>
    </row>
    <row r="2" spans="1:7" ht="15.75">
      <c r="A2" s="132"/>
      <c r="B2" s="132"/>
      <c r="C2" s="133"/>
      <c r="D2" s="134"/>
      <c r="E2" s="135" t="s">
        <v>394</v>
      </c>
    </row>
    <row r="3" spans="1:7" ht="15.75">
      <c r="A3" s="132"/>
      <c r="B3" s="132"/>
      <c r="C3" s="133"/>
      <c r="D3" s="134"/>
      <c r="E3" s="134" t="s">
        <v>282</v>
      </c>
    </row>
    <row r="4" spans="1:7" ht="15">
      <c r="A4" s="132"/>
      <c r="B4" s="346"/>
      <c r="C4" s="346"/>
      <c r="D4" s="134"/>
      <c r="E4" s="134" t="str">
        <f>'пр 1'!E4</f>
        <v xml:space="preserve">от 25.12.2023 №147 </v>
      </c>
    </row>
    <row r="5" spans="1:7">
      <c r="A5" s="132"/>
      <c r="B5" s="346"/>
      <c r="C5" s="346"/>
      <c r="D5" s="132"/>
      <c r="E5" s="132"/>
    </row>
    <row r="6" spans="1:7" ht="120" customHeight="1">
      <c r="A6" s="347" t="s">
        <v>432</v>
      </c>
      <c r="B6" s="347"/>
      <c r="C6" s="347"/>
      <c r="D6" s="347"/>
      <c r="E6" s="347"/>
      <c r="F6" s="131"/>
      <c r="G6" s="130" t="s">
        <v>118</v>
      </c>
    </row>
    <row r="7" spans="1:7" ht="20.25">
      <c r="A7" s="136"/>
      <c r="B7" s="136"/>
      <c r="C7" s="136"/>
      <c r="D7" s="132"/>
      <c r="E7" s="132"/>
    </row>
    <row r="8" spans="1:7" ht="15.75" customHeight="1">
      <c r="A8" s="136"/>
      <c r="B8" s="136"/>
      <c r="C8" s="132"/>
      <c r="D8" s="132"/>
      <c r="E8" s="137" t="s">
        <v>219</v>
      </c>
    </row>
    <row r="9" spans="1:7" ht="20.25">
      <c r="A9" s="136"/>
      <c r="B9" s="136"/>
      <c r="C9" s="132"/>
      <c r="D9" s="132"/>
      <c r="E9" s="137"/>
    </row>
    <row r="10" spans="1:7" ht="99.75" customHeight="1">
      <c r="A10" s="347" t="s">
        <v>433</v>
      </c>
      <c r="B10" s="347"/>
      <c r="C10" s="347"/>
      <c r="D10" s="347"/>
      <c r="E10" s="347"/>
      <c r="F10" s="131"/>
    </row>
    <row r="11" spans="1:7" ht="20.25">
      <c r="A11" s="29"/>
      <c r="B11" s="29"/>
      <c r="C11" s="29"/>
      <c r="D11" s="29"/>
      <c r="E11" s="32" t="s">
        <v>56</v>
      </c>
    </row>
    <row r="12" spans="1:7" ht="15">
      <c r="A12" s="48" t="s">
        <v>79</v>
      </c>
      <c r="B12" s="49" t="s">
        <v>221</v>
      </c>
      <c r="C12" s="50" t="s">
        <v>264</v>
      </c>
      <c r="D12" s="50" t="s">
        <v>283</v>
      </c>
      <c r="E12" s="50" t="s">
        <v>418</v>
      </c>
    </row>
    <row r="13" spans="1:7" ht="15">
      <c r="A13" s="328" t="s">
        <v>80</v>
      </c>
      <c r="B13" s="329" t="s">
        <v>263</v>
      </c>
      <c r="C13" s="330">
        <v>1890600</v>
      </c>
      <c r="D13" s="330">
        <v>2318400</v>
      </c>
      <c r="E13" s="330">
        <v>2318400</v>
      </c>
    </row>
    <row r="14" spans="1:7" ht="15">
      <c r="A14" s="331" t="s">
        <v>215</v>
      </c>
      <c r="B14" s="332" t="s">
        <v>214</v>
      </c>
      <c r="C14" s="330">
        <f>C13</f>
        <v>1890600</v>
      </c>
      <c r="D14" s="330">
        <f t="shared" ref="D14:E14" si="0">D13</f>
        <v>2318400</v>
      </c>
      <c r="E14" s="330">
        <f t="shared" si="0"/>
        <v>2318400</v>
      </c>
    </row>
    <row r="15" spans="1:7" hidden="1">
      <c r="C15" s="138">
        <f>'пр 5.'!G130-'Прил 7 1'!C13</f>
        <v>0</v>
      </c>
      <c r="D15" s="138">
        <f>'пр 5.'!H130-'Прил 7 1'!D13</f>
        <v>0</v>
      </c>
      <c r="E15" s="138">
        <f>'пр 5.'!I130-'Прил 7 1'!E13</f>
        <v>0</v>
      </c>
    </row>
  </sheetData>
  <mergeCells count="4">
    <mergeCell ref="B4:C4"/>
    <mergeCell ref="B5:C5"/>
    <mergeCell ref="A6:E6"/>
    <mergeCell ref="A10:E10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F14"/>
  <sheetViews>
    <sheetView view="pageBreakPreview" zoomScale="60" zoomScaleNormal="100" workbookViewId="0">
      <selection activeCell="F20" sqref="F20"/>
    </sheetView>
  </sheetViews>
  <sheetFormatPr defaultRowHeight="12.75"/>
  <cols>
    <col min="2" max="2" width="30.85546875" customWidth="1"/>
    <col min="3" max="3" width="15.7109375" customWidth="1"/>
    <col min="4" max="4" width="17.42578125" customWidth="1"/>
    <col min="5" max="5" width="20.42578125" customWidth="1"/>
    <col min="6" max="6" width="6.28515625" customWidth="1"/>
  </cols>
  <sheetData>
    <row r="1" spans="1:6" ht="15.75">
      <c r="C1" s="31"/>
      <c r="D1" s="67"/>
      <c r="E1" s="67" t="s">
        <v>393</v>
      </c>
    </row>
    <row r="2" spans="1:6" ht="15.75">
      <c r="C2" s="31"/>
      <c r="D2" s="67"/>
      <c r="E2" s="72" t="s">
        <v>394</v>
      </c>
    </row>
    <row r="3" spans="1:6" ht="15.75">
      <c r="C3" s="31"/>
      <c r="D3" s="67"/>
      <c r="E3" s="67" t="s">
        <v>282</v>
      </c>
    </row>
    <row r="4" spans="1:6" ht="15">
      <c r="B4" s="348"/>
      <c r="C4" s="348"/>
      <c r="D4" s="67"/>
      <c r="E4" s="67" t="str">
        <f>'пр 1'!E4</f>
        <v xml:space="preserve">от 25.12.2023 №147 </v>
      </c>
    </row>
    <row r="5" spans="1:6">
      <c r="B5" s="348"/>
      <c r="C5" s="348"/>
    </row>
    <row r="6" spans="1:6" ht="121.5" customHeight="1">
      <c r="A6" s="347" t="s">
        <v>432</v>
      </c>
      <c r="B6" s="347"/>
      <c r="C6" s="347"/>
      <c r="D6" s="347"/>
      <c r="E6" s="347"/>
      <c r="F6" s="139"/>
    </row>
    <row r="7" spans="1:6" ht="20.25">
      <c r="A7" s="136"/>
      <c r="B7" s="136"/>
      <c r="C7" s="136"/>
      <c r="D7" s="132"/>
      <c r="E7" s="132"/>
      <c r="F7" s="132"/>
    </row>
    <row r="8" spans="1:6" ht="20.25">
      <c r="A8" s="136"/>
      <c r="B8" s="136"/>
      <c r="C8" s="132"/>
      <c r="D8" s="132"/>
      <c r="E8" s="137" t="s">
        <v>223</v>
      </c>
      <c r="F8" s="132"/>
    </row>
    <row r="9" spans="1:6" ht="20.25">
      <c r="A9" s="136"/>
      <c r="B9" s="136"/>
      <c r="C9" s="132"/>
      <c r="D9" s="132"/>
      <c r="E9" s="137"/>
      <c r="F9" s="132"/>
    </row>
    <row r="10" spans="1:6" ht="99.75" customHeight="1">
      <c r="A10" s="347" t="s">
        <v>434</v>
      </c>
      <c r="B10" s="347"/>
      <c r="C10" s="347"/>
      <c r="D10" s="347"/>
      <c r="E10" s="347"/>
      <c r="F10" s="139"/>
    </row>
    <row r="11" spans="1:6" ht="20.25">
      <c r="A11" s="29"/>
      <c r="B11" s="29"/>
      <c r="C11" s="29"/>
      <c r="D11" s="29"/>
      <c r="E11" s="32" t="s">
        <v>56</v>
      </c>
    </row>
    <row r="12" spans="1:6" ht="15">
      <c r="A12" s="48" t="s">
        <v>79</v>
      </c>
      <c r="B12" s="49" t="s">
        <v>221</v>
      </c>
      <c r="C12" s="50" t="s">
        <v>264</v>
      </c>
      <c r="D12" s="50" t="s">
        <v>283</v>
      </c>
      <c r="E12" s="50" t="s">
        <v>418</v>
      </c>
    </row>
    <row r="13" spans="1:6" ht="15">
      <c r="A13" s="51" t="s">
        <v>80</v>
      </c>
      <c r="B13" s="52" t="s">
        <v>263</v>
      </c>
      <c r="C13" s="53">
        <v>31638</v>
      </c>
      <c r="D13" s="53">
        <v>31638</v>
      </c>
      <c r="E13" s="53">
        <v>31638</v>
      </c>
    </row>
    <row r="14" spans="1:6" ht="15">
      <c r="A14" s="66" t="s">
        <v>215</v>
      </c>
      <c r="B14" s="54" t="s">
        <v>214</v>
      </c>
      <c r="C14" s="53">
        <f>C13</f>
        <v>31638</v>
      </c>
      <c r="D14" s="53">
        <f t="shared" ref="D14:E14" si="0">D13</f>
        <v>31638</v>
      </c>
      <c r="E14" s="53">
        <f t="shared" si="0"/>
        <v>31638</v>
      </c>
    </row>
  </sheetData>
  <mergeCells count="4">
    <mergeCell ref="B4:C4"/>
    <mergeCell ref="B5:C5"/>
    <mergeCell ref="A6:E6"/>
    <mergeCell ref="A10:E1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F14"/>
  <sheetViews>
    <sheetView view="pageBreakPreview" zoomScale="60" zoomScaleNormal="100" workbookViewId="0">
      <selection activeCell="A10" sqref="A10:XFD10"/>
    </sheetView>
  </sheetViews>
  <sheetFormatPr defaultRowHeight="12.75"/>
  <cols>
    <col min="2" max="2" width="36.7109375" customWidth="1"/>
    <col min="3" max="3" width="17.85546875" customWidth="1"/>
    <col min="4" max="4" width="15.7109375" customWidth="1"/>
    <col min="5" max="5" width="16.7109375" customWidth="1"/>
    <col min="6" max="6" width="6.140625" customWidth="1"/>
  </cols>
  <sheetData>
    <row r="1" spans="1:6" ht="15.75">
      <c r="C1" s="31"/>
      <c r="D1" s="67"/>
      <c r="E1" s="67" t="s">
        <v>393</v>
      </c>
    </row>
    <row r="2" spans="1:6" ht="15.75">
      <c r="C2" s="31"/>
      <c r="D2" s="67"/>
      <c r="E2" s="72" t="s">
        <v>394</v>
      </c>
    </row>
    <row r="3" spans="1:6" ht="15.75">
      <c r="C3" s="31"/>
      <c r="D3" s="67"/>
      <c r="E3" s="67" t="s">
        <v>282</v>
      </c>
    </row>
    <row r="4" spans="1:6" ht="15">
      <c r="B4" s="348"/>
      <c r="C4" s="348"/>
      <c r="D4" s="67"/>
      <c r="E4" s="67" t="str">
        <f>'пр 1'!E4</f>
        <v xml:space="preserve">от 25.12.2023 №147 </v>
      </c>
    </row>
    <row r="5" spans="1:6">
      <c r="B5" s="348"/>
      <c r="C5" s="348"/>
    </row>
    <row r="6" spans="1:6" ht="114" customHeight="1">
      <c r="A6" s="347" t="s">
        <v>432</v>
      </c>
      <c r="B6" s="347"/>
      <c r="C6" s="347"/>
      <c r="D6" s="347"/>
      <c r="E6" s="347"/>
      <c r="F6" s="131"/>
    </row>
    <row r="7" spans="1:6" ht="20.25">
      <c r="A7" s="136"/>
      <c r="B7" s="136"/>
      <c r="C7" s="136"/>
      <c r="D7" s="132"/>
      <c r="E7" s="132"/>
    </row>
    <row r="8" spans="1:6" ht="20.25">
      <c r="A8" s="136"/>
      <c r="B8" s="136"/>
      <c r="C8" s="132"/>
      <c r="D8" s="132"/>
      <c r="E8" s="146" t="s">
        <v>222</v>
      </c>
    </row>
    <row r="9" spans="1:6" ht="20.25">
      <c r="A9" s="136"/>
      <c r="B9" s="136"/>
      <c r="C9" s="132"/>
      <c r="D9" s="132"/>
      <c r="E9" s="137"/>
    </row>
    <row r="10" spans="1:6" ht="96" customHeight="1">
      <c r="A10" s="347" t="s">
        <v>435</v>
      </c>
      <c r="B10" s="347"/>
      <c r="C10" s="347"/>
      <c r="D10" s="347"/>
      <c r="E10" s="347"/>
      <c r="F10" s="131"/>
    </row>
    <row r="11" spans="1:6" ht="20.25">
      <c r="A11" s="128"/>
      <c r="B11" s="128"/>
      <c r="C11" s="128"/>
      <c r="D11" s="128"/>
      <c r="E11" s="32" t="s">
        <v>56</v>
      </c>
    </row>
    <row r="12" spans="1:6" ht="15">
      <c r="A12" s="48" t="s">
        <v>79</v>
      </c>
      <c r="B12" s="49" t="s">
        <v>221</v>
      </c>
      <c r="C12" s="50" t="s">
        <v>264</v>
      </c>
      <c r="D12" s="50" t="s">
        <v>283</v>
      </c>
      <c r="E12" s="50" t="s">
        <v>418</v>
      </c>
    </row>
    <row r="13" spans="1:6" ht="15">
      <c r="A13" s="51" t="s">
        <v>80</v>
      </c>
      <c r="B13" s="52" t="s">
        <v>263</v>
      </c>
      <c r="C13" s="53">
        <v>1563.57</v>
      </c>
      <c r="D13" s="53">
        <v>0</v>
      </c>
      <c r="E13" s="53">
        <v>0</v>
      </c>
    </row>
    <row r="14" spans="1:6" ht="15">
      <c r="A14" s="66" t="s">
        <v>215</v>
      </c>
      <c r="B14" s="54" t="s">
        <v>214</v>
      </c>
      <c r="C14" s="53">
        <f>C13</f>
        <v>1563.57</v>
      </c>
      <c r="D14" s="53">
        <f t="shared" ref="D14:E14" si="0">D13</f>
        <v>0</v>
      </c>
      <c r="E14" s="53">
        <f t="shared" si="0"/>
        <v>0</v>
      </c>
    </row>
  </sheetData>
  <mergeCells count="4">
    <mergeCell ref="B4:C4"/>
    <mergeCell ref="B5:C5"/>
    <mergeCell ref="A10:E10"/>
    <mergeCell ref="A6:E6"/>
  </mergeCells>
  <pageMargins left="0.7" right="0.7" top="0.75" bottom="0.7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G12"/>
  <sheetViews>
    <sheetView view="pageBreakPreview" zoomScale="60" zoomScaleNormal="100" workbookViewId="0">
      <selection activeCell="E9" sqref="E9"/>
    </sheetView>
  </sheetViews>
  <sheetFormatPr defaultRowHeight="12.75"/>
  <cols>
    <col min="1" max="1" width="12.7109375" customWidth="1"/>
    <col min="2" max="2" width="27" customWidth="1"/>
    <col min="3" max="3" width="17.28515625" customWidth="1"/>
    <col min="4" max="4" width="14.42578125" customWidth="1"/>
    <col min="5" max="5" width="16.42578125" customWidth="1"/>
  </cols>
  <sheetData>
    <row r="1" spans="1:7" ht="15">
      <c r="C1" s="26"/>
      <c r="D1" s="67"/>
      <c r="E1" s="67" t="s">
        <v>393</v>
      </c>
      <c r="F1" s="141"/>
    </row>
    <row r="2" spans="1:7" ht="15">
      <c r="C2" s="26"/>
      <c r="D2" s="67"/>
      <c r="E2" s="72" t="s">
        <v>394</v>
      </c>
      <c r="F2" s="142"/>
    </row>
    <row r="3" spans="1:7" ht="15">
      <c r="C3" s="26"/>
      <c r="D3" s="67"/>
      <c r="E3" s="67" t="s">
        <v>282</v>
      </c>
      <c r="F3" s="141"/>
    </row>
    <row r="4" spans="1:7" ht="15">
      <c r="C4" s="26"/>
      <c r="D4" s="67"/>
      <c r="E4" s="67" t="str">
        <f>'пр 1'!E4</f>
        <v xml:space="preserve">от 25.12.2023 №147 </v>
      </c>
      <c r="F4" s="141"/>
    </row>
    <row r="5" spans="1:7">
      <c r="C5" s="26"/>
    </row>
    <row r="6" spans="1:7" ht="114" customHeight="1">
      <c r="A6" s="349" t="s">
        <v>432</v>
      </c>
      <c r="B6" s="349"/>
      <c r="C6" s="349"/>
      <c r="D6" s="349"/>
      <c r="E6" s="349"/>
      <c r="F6" s="131"/>
      <c r="G6" s="131"/>
    </row>
    <row r="7" spans="1:7" ht="18.75">
      <c r="A7" s="24"/>
      <c r="B7" s="27"/>
      <c r="C7" s="28"/>
      <c r="D7" s="27"/>
      <c r="E7" s="144" t="s">
        <v>220</v>
      </c>
      <c r="F7" s="145"/>
    </row>
    <row r="8" spans="1:7" ht="112.9" customHeight="1">
      <c r="A8" s="349" t="s">
        <v>436</v>
      </c>
      <c r="B8" s="349"/>
      <c r="C8" s="349"/>
      <c r="D8" s="349"/>
      <c r="E8" s="349"/>
      <c r="F8" s="131"/>
      <c r="G8" s="131"/>
    </row>
    <row r="9" spans="1:7" ht="20.25">
      <c r="A9" s="29"/>
      <c r="B9" s="29"/>
      <c r="C9" s="26"/>
      <c r="E9" s="30" t="s">
        <v>56</v>
      </c>
    </row>
    <row r="10" spans="1:7" ht="15">
      <c r="A10" s="48" t="s">
        <v>79</v>
      </c>
      <c r="B10" s="49" t="s">
        <v>221</v>
      </c>
      <c r="C10" s="50" t="s">
        <v>264</v>
      </c>
      <c r="D10" s="50" t="s">
        <v>283</v>
      </c>
      <c r="E10" s="50" t="s">
        <v>418</v>
      </c>
    </row>
    <row r="11" spans="1:7" ht="15">
      <c r="A11" s="51" t="s">
        <v>80</v>
      </c>
      <c r="B11" s="52" t="s">
        <v>263</v>
      </c>
      <c r="C11" s="53">
        <v>38800</v>
      </c>
      <c r="D11" s="53">
        <v>38800</v>
      </c>
      <c r="E11" s="53">
        <v>38800</v>
      </c>
    </row>
    <row r="12" spans="1:7" ht="15">
      <c r="A12" s="66" t="s">
        <v>215</v>
      </c>
      <c r="B12" s="54" t="s">
        <v>214</v>
      </c>
      <c r="C12" s="53">
        <f>C11</f>
        <v>38800</v>
      </c>
      <c r="D12" s="53">
        <f t="shared" ref="D12:E12" si="0">D11</f>
        <v>38800</v>
      </c>
      <c r="E12" s="53">
        <f t="shared" si="0"/>
        <v>38800</v>
      </c>
    </row>
  </sheetData>
  <mergeCells count="2">
    <mergeCell ref="A8:E8"/>
    <mergeCell ref="A6:E6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G14"/>
  <sheetViews>
    <sheetView view="pageBreakPreview" topLeftCell="A7" zoomScale="60" zoomScaleNormal="100" workbookViewId="0">
      <selection activeCell="F12" sqref="F12"/>
    </sheetView>
  </sheetViews>
  <sheetFormatPr defaultRowHeight="12.75"/>
  <cols>
    <col min="1" max="1" width="11" customWidth="1"/>
    <col min="2" max="2" width="25.85546875" customWidth="1"/>
    <col min="3" max="3" width="16.140625" customWidth="1"/>
    <col min="4" max="4" width="16.28515625" customWidth="1"/>
    <col min="5" max="5" width="19.5703125" customWidth="1"/>
  </cols>
  <sheetData>
    <row r="1" spans="1:7" ht="15.75">
      <c r="C1" s="31"/>
      <c r="D1" s="67"/>
      <c r="E1" s="67" t="s">
        <v>393</v>
      </c>
      <c r="F1" s="141"/>
    </row>
    <row r="2" spans="1:7" ht="15.75">
      <c r="C2" s="31"/>
      <c r="D2" s="67"/>
      <c r="E2" s="72" t="s">
        <v>394</v>
      </c>
      <c r="F2" s="142"/>
    </row>
    <row r="3" spans="1:7" ht="15.75">
      <c r="C3" s="31"/>
      <c r="D3" s="67"/>
      <c r="E3" s="67" t="s">
        <v>282</v>
      </c>
      <c r="F3" s="141"/>
    </row>
    <row r="4" spans="1:7" ht="15">
      <c r="B4" s="348"/>
      <c r="C4" s="348"/>
      <c r="D4" s="67"/>
      <c r="E4" s="67" t="str">
        <f>'пр 1'!E4</f>
        <v xml:space="preserve">от 25.12.2023 №147 </v>
      </c>
      <c r="F4" s="141"/>
    </row>
    <row r="5" spans="1:7">
      <c r="B5" s="348"/>
      <c r="C5" s="348"/>
    </row>
    <row r="6" spans="1:7" ht="114.75" customHeight="1">
      <c r="A6" s="347" t="s">
        <v>432</v>
      </c>
      <c r="B6" s="347"/>
      <c r="C6" s="347"/>
      <c r="D6" s="347"/>
      <c r="E6" s="347"/>
      <c r="F6" s="131"/>
      <c r="G6" t="s">
        <v>118</v>
      </c>
    </row>
    <row r="7" spans="1:7" ht="20.25">
      <c r="A7" s="136"/>
      <c r="B7" s="136"/>
      <c r="C7" s="136"/>
      <c r="D7" s="132"/>
      <c r="E7" s="132"/>
    </row>
    <row r="8" spans="1:7" ht="20.25">
      <c r="A8" s="136"/>
      <c r="B8" s="136"/>
      <c r="C8" s="132"/>
      <c r="D8" s="132"/>
      <c r="E8" s="143" t="s">
        <v>224</v>
      </c>
      <c r="F8" s="140"/>
    </row>
    <row r="9" spans="1:7" ht="20.25">
      <c r="A9" s="136"/>
      <c r="B9" s="136"/>
      <c r="C9" s="132"/>
      <c r="D9" s="132"/>
      <c r="E9" s="137"/>
    </row>
    <row r="10" spans="1:7" ht="156.75" customHeight="1">
      <c r="A10" s="347" t="s">
        <v>437</v>
      </c>
      <c r="B10" s="347"/>
      <c r="C10" s="347"/>
      <c r="D10" s="347"/>
      <c r="E10" s="347"/>
      <c r="F10" s="131"/>
    </row>
    <row r="11" spans="1:7" ht="20.25">
      <c r="A11" s="29"/>
      <c r="B11" s="29"/>
      <c r="C11" s="29"/>
      <c r="D11" s="29"/>
      <c r="E11" s="32" t="s">
        <v>56</v>
      </c>
    </row>
    <row r="12" spans="1:7" ht="15">
      <c r="A12" s="48" t="s">
        <v>79</v>
      </c>
      <c r="B12" s="49" t="s">
        <v>221</v>
      </c>
      <c r="C12" s="50" t="s">
        <v>264</v>
      </c>
      <c r="D12" s="50" t="s">
        <v>283</v>
      </c>
      <c r="E12" s="50" t="s">
        <v>418</v>
      </c>
    </row>
    <row r="13" spans="1:7" ht="15">
      <c r="A13" s="51" t="s">
        <v>80</v>
      </c>
      <c r="B13" s="52" t="s">
        <v>263</v>
      </c>
      <c r="C13" s="53">
        <v>302476</v>
      </c>
      <c r="D13" s="53">
        <v>302476</v>
      </c>
      <c r="E13" s="53">
        <v>302476</v>
      </c>
    </row>
    <row r="14" spans="1:7" ht="15">
      <c r="A14" s="66" t="s">
        <v>215</v>
      </c>
      <c r="B14" s="54" t="s">
        <v>214</v>
      </c>
      <c r="C14" s="53">
        <f>C13</f>
        <v>302476</v>
      </c>
      <c r="D14" s="53">
        <f t="shared" ref="D14:E14" si="0">D13</f>
        <v>302476</v>
      </c>
      <c r="E14" s="53">
        <f t="shared" si="0"/>
        <v>302476</v>
      </c>
    </row>
  </sheetData>
  <mergeCells count="4">
    <mergeCell ref="B4:C4"/>
    <mergeCell ref="B5:C5"/>
    <mergeCell ref="A6:E6"/>
    <mergeCell ref="A10:E10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4"/>
  <sheetViews>
    <sheetView view="pageBreakPreview" zoomScale="60" zoomScaleNormal="100" workbookViewId="0">
      <selection activeCell="A6" sqref="A6:E10"/>
    </sheetView>
  </sheetViews>
  <sheetFormatPr defaultRowHeight="12.75"/>
  <cols>
    <col min="1" max="1" width="17.28515625" customWidth="1"/>
    <col min="2" max="2" width="20.5703125" customWidth="1"/>
    <col min="3" max="5" width="17.28515625" customWidth="1"/>
  </cols>
  <sheetData>
    <row r="1" spans="1:6" ht="15.75">
      <c r="C1" s="31"/>
      <c r="D1" s="67"/>
      <c r="E1" s="67" t="s">
        <v>393</v>
      </c>
    </row>
    <row r="2" spans="1:6" ht="15.75">
      <c r="C2" s="31"/>
      <c r="D2" s="67"/>
      <c r="E2" s="72" t="s">
        <v>394</v>
      </c>
    </row>
    <row r="3" spans="1:6" ht="15.75">
      <c r="C3" s="31"/>
      <c r="D3" s="67"/>
      <c r="E3" s="67" t="s">
        <v>282</v>
      </c>
    </row>
    <row r="4" spans="1:6" ht="15">
      <c r="B4" s="348"/>
      <c r="C4" s="348"/>
      <c r="D4" s="67"/>
      <c r="E4" s="67" t="str">
        <f>'пр 1'!E4</f>
        <v xml:space="preserve">от 25.12.2023 №147 </v>
      </c>
    </row>
    <row r="5" spans="1:6">
      <c r="B5" s="348"/>
      <c r="C5" s="348"/>
    </row>
    <row r="6" spans="1:6" ht="116.25" customHeight="1">
      <c r="A6" s="347" t="s">
        <v>432</v>
      </c>
      <c r="B6" s="347"/>
      <c r="C6" s="347"/>
      <c r="D6" s="347"/>
      <c r="E6" s="347"/>
      <c r="F6" s="131"/>
    </row>
    <row r="7" spans="1:6" ht="20.25">
      <c r="A7" s="136"/>
      <c r="B7" s="136"/>
      <c r="C7" s="136"/>
      <c r="D7" s="132"/>
      <c r="E7" s="132"/>
    </row>
    <row r="8" spans="1:6" ht="20.25">
      <c r="A8" s="136"/>
      <c r="B8" s="136"/>
      <c r="C8" s="132"/>
      <c r="D8" s="132"/>
      <c r="E8" s="137" t="s">
        <v>268</v>
      </c>
    </row>
    <row r="9" spans="1:6" ht="13.5" customHeight="1">
      <c r="A9" s="136"/>
      <c r="B9" s="136"/>
      <c r="C9" s="132"/>
      <c r="D9" s="132"/>
      <c r="E9" s="137"/>
    </row>
    <row r="10" spans="1:6" ht="75.75" customHeight="1">
      <c r="A10" s="347" t="s">
        <v>438</v>
      </c>
      <c r="B10" s="347"/>
      <c r="C10" s="347"/>
      <c r="D10" s="347"/>
      <c r="E10" s="347"/>
      <c r="F10" s="131"/>
    </row>
    <row r="11" spans="1:6" ht="20.25">
      <c r="A11" s="29"/>
      <c r="B11" s="29"/>
      <c r="C11" s="29"/>
      <c r="D11" s="29"/>
      <c r="E11" s="32" t="s">
        <v>56</v>
      </c>
    </row>
    <row r="12" spans="1:6" ht="15">
      <c r="A12" s="48" t="s">
        <v>79</v>
      </c>
      <c r="B12" s="49" t="s">
        <v>221</v>
      </c>
      <c r="C12" s="50" t="s">
        <v>264</v>
      </c>
      <c r="D12" s="50" t="s">
        <v>283</v>
      </c>
      <c r="E12" s="50" t="s">
        <v>418</v>
      </c>
    </row>
    <row r="13" spans="1:6" ht="15">
      <c r="A13" s="51" t="s">
        <v>80</v>
      </c>
      <c r="B13" s="52" t="s">
        <v>263</v>
      </c>
      <c r="C13" s="53">
        <v>427800</v>
      </c>
      <c r="D13" s="53">
        <v>0</v>
      </c>
      <c r="E13" s="53">
        <v>0</v>
      </c>
    </row>
    <row r="14" spans="1:6" ht="15">
      <c r="A14" s="66" t="s">
        <v>215</v>
      </c>
      <c r="B14" s="54" t="s">
        <v>214</v>
      </c>
      <c r="C14" s="53">
        <f>C13</f>
        <v>427800</v>
      </c>
      <c r="D14" s="53">
        <v>0</v>
      </c>
      <c r="E14" s="53">
        <v>0</v>
      </c>
    </row>
  </sheetData>
  <mergeCells count="4">
    <mergeCell ref="B4:C4"/>
    <mergeCell ref="B5:C5"/>
    <mergeCell ref="A6:E6"/>
    <mergeCell ref="A10:E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"/>
  <sheetViews>
    <sheetView view="pageBreakPreview" zoomScale="60" zoomScaleNormal="90" workbookViewId="0">
      <selection activeCell="C13" sqref="C13:E13"/>
    </sheetView>
  </sheetViews>
  <sheetFormatPr defaultRowHeight="12.75"/>
  <cols>
    <col min="1" max="1" width="17.28515625" customWidth="1"/>
    <col min="2" max="2" width="20.5703125" customWidth="1"/>
    <col min="3" max="4" width="17.28515625" customWidth="1"/>
    <col min="5" max="5" width="22.140625" customWidth="1"/>
    <col min="6" max="6" width="6.28515625" customWidth="1"/>
    <col min="7" max="7" width="8.85546875" hidden="1" customWidth="1"/>
    <col min="8" max="8" width="4" customWidth="1"/>
  </cols>
  <sheetData>
    <row r="1" spans="1:8" ht="15.75">
      <c r="C1" s="31"/>
      <c r="D1" s="67"/>
      <c r="E1" s="67" t="s">
        <v>393</v>
      </c>
    </row>
    <row r="2" spans="1:8" ht="15.75">
      <c r="C2" s="31"/>
      <c r="D2" s="67"/>
      <c r="E2" s="72" t="s">
        <v>394</v>
      </c>
    </row>
    <row r="3" spans="1:8" ht="15.75">
      <c r="C3" s="31"/>
      <c r="D3" s="67"/>
      <c r="E3" s="67" t="s">
        <v>282</v>
      </c>
    </row>
    <row r="4" spans="1:8" ht="15">
      <c r="B4" s="348"/>
      <c r="C4" s="348"/>
      <c r="D4" s="67"/>
      <c r="E4" s="67" t="str">
        <f>'пр 1'!E4</f>
        <v xml:space="preserve">от 25.12.2023 №147 </v>
      </c>
    </row>
    <row r="5" spans="1:8">
      <c r="B5" s="348"/>
      <c r="C5" s="348"/>
    </row>
    <row r="6" spans="1:8" ht="117" customHeight="1">
      <c r="A6" s="347" t="s">
        <v>432</v>
      </c>
      <c r="B6" s="347"/>
      <c r="C6" s="347"/>
      <c r="D6" s="347"/>
      <c r="E6" s="347"/>
      <c r="F6" s="131"/>
      <c r="G6" s="131"/>
      <c r="H6" s="131"/>
    </row>
    <row r="7" spans="1:8" ht="20.25">
      <c r="A7" s="136"/>
      <c r="B7" s="136"/>
      <c r="C7" s="136"/>
      <c r="D7" s="132"/>
      <c r="E7" s="132"/>
    </row>
    <row r="8" spans="1:8" ht="20.25">
      <c r="A8" s="136"/>
      <c r="B8" s="136"/>
      <c r="C8" s="132"/>
      <c r="D8" s="132"/>
      <c r="E8" s="137" t="s">
        <v>410</v>
      </c>
    </row>
    <row r="9" spans="1:8" ht="19.5" customHeight="1">
      <c r="A9" s="136"/>
      <c r="B9" s="136"/>
      <c r="C9" s="132"/>
      <c r="D9" s="132"/>
      <c r="E9" s="137"/>
    </row>
    <row r="10" spans="1:8" ht="120.6" customHeight="1">
      <c r="A10" s="347" t="s">
        <v>439</v>
      </c>
      <c r="B10" s="347"/>
      <c r="C10" s="347"/>
      <c r="D10" s="347"/>
      <c r="E10" s="347"/>
      <c r="F10" s="131"/>
      <c r="G10" s="131"/>
      <c r="H10" s="131"/>
    </row>
    <row r="11" spans="1:8" ht="20.25">
      <c r="A11" s="29"/>
      <c r="B11" s="29"/>
      <c r="C11" s="29"/>
      <c r="D11" s="29"/>
      <c r="E11" s="32" t="s">
        <v>56</v>
      </c>
    </row>
    <row r="12" spans="1:8" ht="15">
      <c r="A12" s="48" t="s">
        <v>79</v>
      </c>
      <c r="B12" s="49" t="s">
        <v>221</v>
      </c>
      <c r="C12" s="50" t="s">
        <v>264</v>
      </c>
      <c r="D12" s="50" t="s">
        <v>283</v>
      </c>
      <c r="E12" s="50" t="s">
        <v>418</v>
      </c>
    </row>
    <row r="13" spans="1:8" ht="15">
      <c r="A13" s="51" t="s">
        <v>80</v>
      </c>
      <c r="B13" s="52" t="s">
        <v>263</v>
      </c>
      <c r="C13" s="333">
        <v>29400</v>
      </c>
      <c r="D13" s="333">
        <v>29400</v>
      </c>
      <c r="E13" s="333">
        <v>29400</v>
      </c>
    </row>
    <row r="14" spans="1:8" ht="15">
      <c r="A14" s="66" t="s">
        <v>215</v>
      </c>
      <c r="B14" s="54" t="s">
        <v>214</v>
      </c>
      <c r="C14" s="53">
        <f>C13</f>
        <v>29400</v>
      </c>
      <c r="D14" s="53">
        <f t="shared" ref="D14:E14" si="0">D13</f>
        <v>29400</v>
      </c>
      <c r="E14" s="53">
        <f t="shared" si="0"/>
        <v>29400</v>
      </c>
    </row>
  </sheetData>
  <mergeCells count="4">
    <mergeCell ref="B4:C4"/>
    <mergeCell ref="B5:C5"/>
    <mergeCell ref="A6:E6"/>
    <mergeCell ref="A10:E1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42"/>
  <sheetViews>
    <sheetView view="pageBreakPreview" zoomScale="60" zoomScaleNormal="85" workbookViewId="0">
      <selection activeCell="C11" sqref="C11"/>
    </sheetView>
  </sheetViews>
  <sheetFormatPr defaultRowHeight="12.75"/>
  <cols>
    <col min="1" max="1" width="6.85546875" customWidth="1"/>
    <col min="2" max="2" width="70.7109375" customWidth="1"/>
    <col min="3" max="3" width="16.42578125" customWidth="1"/>
  </cols>
  <sheetData>
    <row r="1" spans="1:3" ht="18.75">
      <c r="A1" s="33"/>
      <c r="B1" s="67"/>
      <c r="C1" s="67" t="s">
        <v>427</v>
      </c>
    </row>
    <row r="2" spans="1:3" ht="18.75">
      <c r="A2" s="33"/>
      <c r="B2" s="67"/>
      <c r="C2" s="72" t="s">
        <v>394</v>
      </c>
    </row>
    <row r="3" spans="1:3" ht="18.75">
      <c r="A3" s="33"/>
      <c r="B3" s="67"/>
      <c r="C3" s="67" t="s">
        <v>282</v>
      </c>
    </row>
    <row r="4" spans="1:3" ht="18.75">
      <c r="A4" s="34"/>
      <c r="B4" s="67"/>
      <c r="C4" s="67" t="str">
        <f>'пр 1'!E4</f>
        <v xml:space="preserve">от 25.12.2023 №147 </v>
      </c>
    </row>
    <row r="5" spans="1:3" ht="18.75">
      <c r="A5" s="34"/>
      <c r="B5" s="34"/>
      <c r="C5" s="25"/>
    </row>
    <row r="6" spans="1:3" ht="37.5" customHeight="1">
      <c r="A6" s="350" t="s">
        <v>419</v>
      </c>
      <c r="B6" s="350"/>
      <c r="C6" s="350"/>
    </row>
    <row r="7" spans="1:3" ht="18.75">
      <c r="A7" s="35"/>
      <c r="B7" s="35"/>
      <c r="C7" s="36"/>
    </row>
    <row r="8" spans="1:3" ht="37.5">
      <c r="A8" s="37" t="s">
        <v>225</v>
      </c>
      <c r="B8" s="38" t="s">
        <v>0</v>
      </c>
      <c r="C8" s="37">
        <v>2024</v>
      </c>
    </row>
    <row r="9" spans="1:3" ht="18.75">
      <c r="A9" s="39">
        <v>1</v>
      </c>
      <c r="B9" s="39">
        <v>2</v>
      </c>
      <c r="C9" s="38">
        <v>3</v>
      </c>
    </row>
    <row r="10" spans="1:3" ht="38.450000000000003" customHeight="1">
      <c r="A10" s="40">
        <v>1</v>
      </c>
      <c r="B10" s="41" t="s">
        <v>376</v>
      </c>
      <c r="C10" s="55">
        <f>('пр 5.'!G17+'пр 5.'!G25)/1000</f>
        <v>1682.1</v>
      </c>
    </row>
    <row r="11" spans="1:3" ht="58.9" customHeight="1">
      <c r="A11" s="42" t="s">
        <v>226</v>
      </c>
      <c r="B11" s="43" t="s">
        <v>227</v>
      </c>
      <c r="C11" s="69">
        <f>C10-C22</f>
        <v>1301.8</v>
      </c>
    </row>
    <row r="12" spans="1:3" ht="60" customHeight="1">
      <c r="A12" s="42" t="s">
        <v>228</v>
      </c>
      <c r="B12" s="44" t="s">
        <v>229</v>
      </c>
      <c r="C12" s="56"/>
    </row>
    <row r="13" spans="1:3" ht="57.6" customHeight="1">
      <c r="A13" s="42" t="s">
        <v>230</v>
      </c>
      <c r="B13" s="44" t="s">
        <v>231</v>
      </c>
      <c r="C13" s="56"/>
    </row>
    <row r="14" spans="1:3" ht="27.6" customHeight="1">
      <c r="A14" s="45" t="s">
        <v>232</v>
      </c>
      <c r="B14" s="44" t="s">
        <v>233</v>
      </c>
      <c r="C14" s="56"/>
    </row>
    <row r="15" spans="1:3" ht="25.9" customHeight="1">
      <c r="A15" s="45"/>
      <c r="B15" s="44" t="s">
        <v>234</v>
      </c>
      <c r="C15" s="56"/>
    </row>
    <row r="16" spans="1:3" ht="25.9" customHeight="1">
      <c r="A16" s="45"/>
      <c r="B16" s="44" t="s">
        <v>235</v>
      </c>
      <c r="C16" s="56"/>
    </row>
    <row r="17" spans="1:3" ht="24.6" customHeight="1">
      <c r="A17" s="45" t="s">
        <v>236</v>
      </c>
      <c r="B17" s="44" t="s">
        <v>237</v>
      </c>
      <c r="C17" s="56"/>
    </row>
    <row r="18" spans="1:3" ht="24.6" customHeight="1">
      <c r="A18" s="45"/>
      <c r="B18" s="44" t="s">
        <v>234</v>
      </c>
      <c r="C18" s="56"/>
    </row>
    <row r="19" spans="1:3" ht="25.9" customHeight="1">
      <c r="A19" s="45"/>
      <c r="B19" s="44" t="s">
        <v>238</v>
      </c>
      <c r="C19" s="56"/>
    </row>
    <row r="20" spans="1:3" ht="29.45" customHeight="1">
      <c r="A20" s="45"/>
      <c r="B20" s="44" t="s">
        <v>239</v>
      </c>
      <c r="C20" s="56"/>
    </row>
    <row r="21" spans="1:3" ht="36.6" customHeight="1">
      <c r="A21" s="42" t="s">
        <v>240</v>
      </c>
      <c r="B21" s="44" t="s">
        <v>241</v>
      </c>
      <c r="C21" s="56"/>
    </row>
    <row r="22" spans="1:3" ht="37.9" customHeight="1">
      <c r="A22" s="42" t="s">
        <v>242</v>
      </c>
      <c r="B22" s="44" t="s">
        <v>243</v>
      </c>
      <c r="C22" s="58">
        <f>C24</f>
        <v>380.3</v>
      </c>
    </row>
    <row r="23" spans="1:3" ht="32.450000000000003" customHeight="1">
      <c r="A23" s="42"/>
      <c r="B23" s="44" t="s">
        <v>244</v>
      </c>
      <c r="C23" s="57"/>
    </row>
    <row r="24" spans="1:3" ht="25.9" customHeight="1">
      <c r="A24" s="42"/>
      <c r="B24" s="44" t="s">
        <v>245</v>
      </c>
      <c r="C24" s="58">
        <v>380.3</v>
      </c>
    </row>
    <row r="25" spans="1:3" ht="29.45" customHeight="1">
      <c r="A25" s="42"/>
      <c r="B25" s="44" t="s">
        <v>246</v>
      </c>
      <c r="C25" s="59"/>
    </row>
    <row r="26" spans="1:3" ht="29.45" customHeight="1">
      <c r="A26" s="40" t="s">
        <v>174</v>
      </c>
      <c r="B26" s="46" t="s">
        <v>247</v>
      </c>
      <c r="C26" s="60">
        <v>4.0999999999999996</v>
      </c>
    </row>
    <row r="27" spans="1:3" ht="37.9" customHeight="1">
      <c r="A27" s="42" t="s">
        <v>248</v>
      </c>
      <c r="B27" s="44" t="s">
        <v>249</v>
      </c>
      <c r="C27" s="61">
        <v>3</v>
      </c>
    </row>
    <row r="28" spans="1:3" ht="55.9" customHeight="1">
      <c r="A28" s="42" t="s">
        <v>250</v>
      </c>
      <c r="B28" s="44" t="s">
        <v>251</v>
      </c>
      <c r="C28" s="61"/>
    </row>
    <row r="29" spans="1:3" ht="43.9" customHeight="1">
      <c r="A29" s="42" t="s">
        <v>252</v>
      </c>
      <c r="B29" s="44" t="s">
        <v>253</v>
      </c>
      <c r="C29" s="61"/>
    </row>
    <row r="30" spans="1:3" ht="31.9" customHeight="1">
      <c r="A30" s="45" t="s">
        <v>254</v>
      </c>
      <c r="B30" s="44" t="s">
        <v>233</v>
      </c>
      <c r="C30" s="61"/>
    </row>
    <row r="31" spans="1:3" ht="30" customHeight="1">
      <c r="A31" s="45"/>
      <c r="B31" s="44" t="s">
        <v>234</v>
      </c>
      <c r="C31" s="61"/>
    </row>
    <row r="32" spans="1:3" ht="25.9" customHeight="1">
      <c r="A32" s="45"/>
      <c r="B32" s="44" t="s">
        <v>235</v>
      </c>
      <c r="C32" s="61"/>
    </row>
    <row r="33" spans="1:3" ht="30.6" customHeight="1">
      <c r="A33" s="45" t="s">
        <v>255</v>
      </c>
      <c r="B33" s="44" t="s">
        <v>237</v>
      </c>
      <c r="C33" s="61"/>
    </row>
    <row r="34" spans="1:3" ht="28.15" customHeight="1">
      <c r="A34" s="45"/>
      <c r="B34" s="44" t="s">
        <v>234</v>
      </c>
      <c r="C34" s="61"/>
    </row>
    <row r="35" spans="1:3" ht="28.15" customHeight="1">
      <c r="A35" s="45"/>
      <c r="B35" s="44" t="s">
        <v>238</v>
      </c>
      <c r="C35" s="62"/>
    </row>
    <row r="36" spans="1:3" ht="30" customHeight="1">
      <c r="A36" s="45"/>
      <c r="B36" s="44" t="s">
        <v>239</v>
      </c>
      <c r="C36" s="62"/>
    </row>
    <row r="37" spans="1:3" ht="57" customHeight="1">
      <c r="A37" s="42" t="s">
        <v>256</v>
      </c>
      <c r="B37" s="47" t="s">
        <v>241</v>
      </c>
      <c r="C37" s="62"/>
    </row>
    <row r="38" spans="1:3" ht="53.45" customHeight="1">
      <c r="A38" s="42" t="s">
        <v>257</v>
      </c>
      <c r="B38" s="47" t="s">
        <v>258</v>
      </c>
      <c r="C38" s="62">
        <v>1.1000000000000001</v>
      </c>
    </row>
    <row r="39" spans="1:3" ht="30.6" customHeight="1">
      <c r="A39" s="42"/>
      <c r="B39" s="47" t="s">
        <v>244</v>
      </c>
      <c r="C39" s="62"/>
    </row>
    <row r="40" spans="1:3" ht="27.6" customHeight="1">
      <c r="A40" s="42"/>
      <c r="B40" s="47" t="s">
        <v>245</v>
      </c>
      <c r="C40" s="62">
        <v>1.1000000000000001</v>
      </c>
    </row>
    <row r="41" spans="1:3" ht="30.6" customHeight="1">
      <c r="A41" s="42"/>
      <c r="B41" s="47" t="s">
        <v>246</v>
      </c>
      <c r="C41" s="62"/>
    </row>
    <row r="42" spans="1:3" ht="49.9" customHeight="1">
      <c r="A42" s="63">
        <v>3</v>
      </c>
      <c r="B42" s="46" t="s">
        <v>281</v>
      </c>
      <c r="C42" s="64">
        <v>301</v>
      </c>
    </row>
  </sheetData>
  <mergeCells count="1">
    <mergeCell ref="A6:C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workbookViewId="0">
      <selection activeCell="C17" sqref="C17"/>
    </sheetView>
  </sheetViews>
  <sheetFormatPr defaultRowHeight="12.75"/>
  <cols>
    <col min="1" max="1" width="17.42578125" customWidth="1"/>
    <col min="2" max="2" width="24.5703125" customWidth="1"/>
    <col min="3" max="3" width="73.42578125" customWidth="1"/>
  </cols>
  <sheetData>
    <row r="1" spans="1:3" ht="18.75">
      <c r="C1" s="3" t="s">
        <v>77</v>
      </c>
    </row>
    <row r="2" spans="1:3" ht="18.75">
      <c r="C2" s="3" t="s">
        <v>78</v>
      </c>
    </row>
    <row r="3" spans="1:3" ht="18.75">
      <c r="C3" s="3" t="s">
        <v>153</v>
      </c>
    </row>
    <row r="4" spans="1:3" ht="18.75">
      <c r="C4" s="3" t="s">
        <v>154</v>
      </c>
    </row>
    <row r="5" spans="1:3" ht="18.75">
      <c r="A5" s="4"/>
    </row>
    <row r="6" spans="1:3" ht="18.75">
      <c r="A6" s="4"/>
    </row>
    <row r="7" spans="1:3" ht="18.75">
      <c r="A7" s="337" t="s">
        <v>81</v>
      </c>
      <c r="B7" s="337"/>
      <c r="C7" s="337"/>
    </row>
    <row r="8" spans="1:3" ht="18.75">
      <c r="A8" s="337" t="s">
        <v>82</v>
      </c>
      <c r="B8" s="337"/>
      <c r="C8" s="337"/>
    </row>
    <row r="9" spans="1:3" ht="19.5" thickBot="1">
      <c r="A9" s="1"/>
    </row>
    <row r="10" spans="1:3" ht="25.5" customHeight="1" thickBot="1">
      <c r="A10" s="6" t="s">
        <v>79</v>
      </c>
      <c r="B10" s="7" t="s">
        <v>58</v>
      </c>
      <c r="C10" s="7" t="s">
        <v>57</v>
      </c>
    </row>
    <row r="11" spans="1:3" ht="19.5" thickBot="1">
      <c r="A11" s="8" t="s">
        <v>80</v>
      </c>
      <c r="B11" s="9">
        <v>120</v>
      </c>
      <c r="C11" s="10" t="s">
        <v>152</v>
      </c>
    </row>
    <row r="12" spans="1:3" ht="18.75">
      <c r="A12" s="11"/>
    </row>
  </sheetData>
  <mergeCells count="2"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6"/>
  <sheetViews>
    <sheetView topLeftCell="A7" workbookViewId="0">
      <selection activeCell="C18" sqref="C18"/>
    </sheetView>
  </sheetViews>
  <sheetFormatPr defaultRowHeight="12.75"/>
  <cols>
    <col min="1" max="1" width="16.85546875" customWidth="1"/>
    <col min="2" max="2" width="37.85546875" customWidth="1"/>
    <col min="3" max="3" width="91.5703125" customWidth="1"/>
  </cols>
  <sheetData>
    <row r="1" spans="1:3" ht="18.75">
      <c r="A1" s="4"/>
      <c r="C1" s="20" t="s">
        <v>83</v>
      </c>
    </row>
    <row r="2" spans="1:3" ht="18.75">
      <c r="A2" s="4"/>
      <c r="C2" s="20" t="s">
        <v>78</v>
      </c>
    </row>
    <row r="3" spans="1:3" ht="18.75">
      <c r="A3" s="4" t="s">
        <v>118</v>
      </c>
      <c r="C3" s="20" t="s">
        <v>160</v>
      </c>
    </row>
    <row r="4" spans="1:3" ht="18.75">
      <c r="A4" s="4" t="s">
        <v>119</v>
      </c>
      <c r="C4" s="20" t="s">
        <v>161</v>
      </c>
    </row>
    <row r="5" spans="1:3" ht="18.75">
      <c r="A5" s="4"/>
    </row>
    <row r="6" spans="1:3" ht="18.75" customHeight="1">
      <c r="A6" s="338" t="s">
        <v>84</v>
      </c>
      <c r="B6" s="338"/>
      <c r="C6" s="338"/>
    </row>
    <row r="7" spans="1:3" ht="18.75" customHeight="1">
      <c r="A7" s="338"/>
      <c r="B7" s="338"/>
      <c r="C7" s="338"/>
    </row>
    <row r="8" spans="1:3" ht="15.75" thickBot="1">
      <c r="A8" s="18"/>
      <c r="B8" s="19"/>
      <c r="C8" s="19"/>
    </row>
    <row r="9" spans="1:3" ht="16.5" thickBot="1">
      <c r="A9" s="12" t="s">
        <v>58</v>
      </c>
      <c r="B9" s="13" t="s">
        <v>70</v>
      </c>
      <c r="C9" s="13" t="s">
        <v>57</v>
      </c>
    </row>
    <row r="10" spans="1:3" ht="35.1" customHeight="1" thickBot="1">
      <c r="A10" s="14">
        <v>120</v>
      </c>
      <c r="B10" s="15" t="s">
        <v>85</v>
      </c>
      <c r="C10" s="16" t="s">
        <v>159</v>
      </c>
    </row>
    <row r="11" spans="1:3" ht="68.25" customHeight="1" thickBot="1">
      <c r="A11" s="14">
        <v>120</v>
      </c>
      <c r="B11" s="17" t="s">
        <v>155</v>
      </c>
      <c r="C11" s="17" t="s">
        <v>86</v>
      </c>
    </row>
    <row r="12" spans="1:3" ht="61.5" customHeight="1" thickBot="1">
      <c r="A12" s="14">
        <v>120</v>
      </c>
      <c r="B12" s="17" t="s">
        <v>156</v>
      </c>
      <c r="C12" s="17" t="s">
        <v>32</v>
      </c>
    </row>
    <row r="13" spans="1:3" ht="60" customHeight="1" thickBot="1">
      <c r="A13" s="14">
        <v>120</v>
      </c>
      <c r="B13" s="17" t="s">
        <v>157</v>
      </c>
      <c r="C13" s="17" t="s">
        <v>87</v>
      </c>
    </row>
    <row r="14" spans="1:3" ht="66" customHeight="1" thickBot="1">
      <c r="A14" s="14">
        <v>120</v>
      </c>
      <c r="B14" s="17" t="s">
        <v>158</v>
      </c>
      <c r="C14" s="17" t="s">
        <v>88</v>
      </c>
    </row>
    <row r="15" spans="1:3" ht="35.1" customHeight="1" thickBot="1">
      <c r="A15" s="14">
        <v>120</v>
      </c>
      <c r="B15" s="17" t="s">
        <v>89</v>
      </c>
      <c r="C15" s="17" t="s">
        <v>90</v>
      </c>
    </row>
    <row r="16" spans="1:3" ht="66.75" customHeight="1" thickBot="1">
      <c r="A16" s="14">
        <v>120</v>
      </c>
      <c r="B16" s="17" t="s">
        <v>91</v>
      </c>
      <c r="C16" s="17" t="s">
        <v>92</v>
      </c>
    </row>
    <row r="17" spans="1:3" ht="61.5" customHeight="1" thickBot="1">
      <c r="A17" s="14">
        <v>120</v>
      </c>
      <c r="B17" s="17" t="s">
        <v>93</v>
      </c>
      <c r="C17" s="17" t="s">
        <v>94</v>
      </c>
    </row>
    <row r="18" spans="1:3" ht="69.75" customHeight="1" thickBot="1">
      <c r="A18" s="14">
        <v>120</v>
      </c>
      <c r="B18" s="17" t="s">
        <v>95</v>
      </c>
      <c r="C18" s="17" t="s">
        <v>96</v>
      </c>
    </row>
    <row r="19" spans="1:3" ht="70.5" customHeight="1" thickBot="1">
      <c r="A19" s="14">
        <v>120</v>
      </c>
      <c r="B19" s="17" t="s">
        <v>97</v>
      </c>
      <c r="C19" s="17" t="s">
        <v>98</v>
      </c>
    </row>
    <row r="20" spans="1:3" ht="35.1" customHeight="1" thickBot="1">
      <c r="A20" s="14">
        <v>120</v>
      </c>
      <c r="B20" s="17" t="s">
        <v>99</v>
      </c>
      <c r="C20" s="17" t="s">
        <v>100</v>
      </c>
    </row>
    <row r="21" spans="1:3" ht="35.1" customHeight="1" thickBot="1">
      <c r="A21" s="14">
        <v>120</v>
      </c>
      <c r="B21" s="17" t="s">
        <v>101</v>
      </c>
      <c r="C21" s="17" t="s">
        <v>102</v>
      </c>
    </row>
    <row r="22" spans="1:3" ht="35.1" customHeight="1" thickBot="1">
      <c r="A22" s="14">
        <v>120</v>
      </c>
      <c r="B22" s="17" t="s">
        <v>103</v>
      </c>
      <c r="C22" s="17" t="s">
        <v>104</v>
      </c>
    </row>
    <row r="23" spans="1:3" ht="35.1" customHeight="1" thickBot="1">
      <c r="A23" s="14">
        <v>120</v>
      </c>
      <c r="B23" s="15" t="s">
        <v>105</v>
      </c>
      <c r="C23" s="17" t="s">
        <v>106</v>
      </c>
    </row>
    <row r="24" spans="1:3" ht="35.1" customHeight="1" thickBot="1">
      <c r="A24" s="14">
        <v>120</v>
      </c>
      <c r="B24" s="15" t="s">
        <v>107</v>
      </c>
      <c r="C24" s="17" t="s">
        <v>108</v>
      </c>
    </row>
    <row r="25" spans="1:3" ht="35.1" customHeight="1" thickBot="1">
      <c r="A25" s="14">
        <v>120</v>
      </c>
      <c r="B25" s="15" t="s">
        <v>109</v>
      </c>
      <c r="C25" s="17" t="s">
        <v>110</v>
      </c>
    </row>
    <row r="26" spans="1:3" ht="35.1" customHeight="1" thickBot="1">
      <c r="A26" s="14">
        <v>120</v>
      </c>
      <c r="B26" s="15" t="s">
        <v>120</v>
      </c>
      <c r="C26" s="17" t="s">
        <v>111</v>
      </c>
    </row>
    <row r="27" spans="1:3" ht="35.1" customHeight="1" thickBot="1">
      <c r="A27" s="14">
        <v>120</v>
      </c>
      <c r="B27" s="15" t="s">
        <v>121</v>
      </c>
      <c r="C27" s="17" t="s">
        <v>112</v>
      </c>
    </row>
    <row r="28" spans="1:3" ht="35.1" customHeight="1" thickBot="1">
      <c r="A28" s="14">
        <v>120</v>
      </c>
      <c r="B28" s="15" t="s">
        <v>122</v>
      </c>
      <c r="C28" s="17" t="s">
        <v>113</v>
      </c>
    </row>
    <row r="29" spans="1:3" ht="35.1" customHeight="1" thickBot="1">
      <c r="A29" s="14">
        <v>120</v>
      </c>
      <c r="B29" s="15" t="s">
        <v>114</v>
      </c>
      <c r="C29" s="17" t="s">
        <v>115</v>
      </c>
    </row>
    <row r="30" spans="1:3" ht="35.1" customHeight="1" thickBot="1">
      <c r="A30" s="14">
        <v>120</v>
      </c>
      <c r="B30" s="15" t="s">
        <v>123</v>
      </c>
      <c r="C30" s="17" t="s">
        <v>41</v>
      </c>
    </row>
    <row r="31" spans="1:3" ht="35.1" customHeight="1" thickBot="1">
      <c r="A31" s="14">
        <v>120</v>
      </c>
      <c r="B31" s="15" t="s">
        <v>116</v>
      </c>
      <c r="C31" s="17" t="s">
        <v>117</v>
      </c>
    </row>
    <row r="32" spans="1:3" ht="15.75">
      <c r="A32" s="5"/>
    </row>
    <row r="33" spans="1:1" ht="15.75">
      <c r="A33" s="5"/>
    </row>
    <row r="34" spans="1:1" ht="15.75">
      <c r="A34" s="5"/>
    </row>
    <row r="35" spans="1:1" ht="15.75">
      <c r="A35" s="5"/>
    </row>
    <row r="36" spans="1:1" ht="15.75">
      <c r="A36" s="5"/>
    </row>
    <row r="37" spans="1:1" ht="15.75">
      <c r="A37" s="5"/>
    </row>
    <row r="38" spans="1:1" ht="15.75">
      <c r="A38" s="5"/>
    </row>
    <row r="39" spans="1:1" ht="15.75">
      <c r="A39" s="5"/>
    </row>
    <row r="40" spans="1:1" ht="15.75">
      <c r="A40" s="5"/>
    </row>
    <row r="41" spans="1:1" ht="15.75">
      <c r="A41" s="5"/>
    </row>
    <row r="42" spans="1:1" ht="15.75">
      <c r="A42" s="5"/>
    </row>
    <row r="43" spans="1:1" ht="15.75">
      <c r="A43" s="5"/>
    </row>
    <row r="44" spans="1:1" ht="15.75">
      <c r="A44" s="5"/>
    </row>
    <row r="45" spans="1:1" ht="15.75">
      <c r="A45" s="5"/>
    </row>
    <row r="46" spans="1:1" ht="15.75">
      <c r="A46" s="5"/>
    </row>
  </sheetData>
  <mergeCells count="1">
    <mergeCell ref="A6:C7"/>
  </mergeCells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5"/>
  <sheetViews>
    <sheetView workbookViewId="0">
      <selection activeCell="B30" sqref="B30"/>
    </sheetView>
  </sheetViews>
  <sheetFormatPr defaultRowHeight="12.75"/>
  <cols>
    <col min="1" max="1" width="13" customWidth="1"/>
    <col min="2" max="2" width="30" customWidth="1"/>
    <col min="3" max="3" width="90.85546875" customWidth="1"/>
  </cols>
  <sheetData>
    <row r="1" spans="1:3" ht="18.75">
      <c r="A1" s="4" t="s">
        <v>144</v>
      </c>
      <c r="C1" s="20" t="s">
        <v>145</v>
      </c>
    </row>
    <row r="2" spans="1:3" ht="18.75">
      <c r="A2" s="4"/>
      <c r="C2" s="20" t="s">
        <v>78</v>
      </c>
    </row>
    <row r="3" spans="1:3" ht="18.75">
      <c r="A3" s="4" t="s">
        <v>146</v>
      </c>
      <c r="C3" s="20" t="s">
        <v>160</v>
      </c>
    </row>
    <row r="4" spans="1:3" ht="18.75">
      <c r="A4" s="4" t="s">
        <v>147</v>
      </c>
      <c r="C4" s="20" t="s">
        <v>163</v>
      </c>
    </row>
    <row r="5" spans="1:3" ht="15.75">
      <c r="A5" s="5"/>
    </row>
    <row r="6" spans="1:3" ht="18.75">
      <c r="A6" s="2"/>
    </row>
    <row r="7" spans="1:3" ht="18.75" customHeight="1">
      <c r="A7" s="338" t="s">
        <v>124</v>
      </c>
      <c r="B7" s="338"/>
      <c r="C7" s="338"/>
    </row>
    <row r="8" spans="1:3" ht="18.75" customHeight="1">
      <c r="A8" s="338"/>
      <c r="B8" s="338"/>
      <c r="C8" s="338"/>
    </row>
    <row r="9" spans="1:3" ht="15">
      <c r="A9" s="23"/>
      <c r="B9" s="19"/>
      <c r="C9" s="19"/>
    </row>
    <row r="10" spans="1:3" ht="15.75" thickBot="1">
      <c r="A10" s="23"/>
      <c r="B10" s="19"/>
      <c r="C10" s="19"/>
    </row>
    <row r="11" spans="1:3" ht="112.5" customHeight="1">
      <c r="A11" s="21" t="s">
        <v>58</v>
      </c>
      <c r="B11" s="21" t="s">
        <v>125</v>
      </c>
      <c r="C11" s="21" t="s">
        <v>57</v>
      </c>
    </row>
    <row r="12" spans="1:3" ht="20.100000000000001" customHeight="1" thickBot="1">
      <c r="A12" s="14">
        <v>120</v>
      </c>
      <c r="B12" s="22" t="s">
        <v>126</v>
      </c>
      <c r="C12" s="17" t="s">
        <v>162</v>
      </c>
    </row>
    <row r="13" spans="1:3" ht="20.100000000000001" customHeight="1" thickBot="1">
      <c r="A13" s="14">
        <v>120</v>
      </c>
      <c r="B13" s="22" t="s">
        <v>127</v>
      </c>
      <c r="C13" s="17" t="s">
        <v>128</v>
      </c>
    </row>
    <row r="14" spans="1:3" ht="20.100000000000001" customHeight="1" thickBot="1">
      <c r="A14" s="14">
        <v>120</v>
      </c>
      <c r="B14" s="22" t="s">
        <v>129</v>
      </c>
      <c r="C14" s="17" t="s">
        <v>72</v>
      </c>
    </row>
    <row r="15" spans="1:3" ht="20.100000000000001" customHeight="1" thickBot="1">
      <c r="A15" s="14">
        <v>120</v>
      </c>
      <c r="B15" s="22" t="s">
        <v>130</v>
      </c>
      <c r="C15" s="17" t="s">
        <v>131</v>
      </c>
    </row>
    <row r="16" spans="1:3" ht="20.100000000000001" customHeight="1" thickBot="1">
      <c r="A16" s="14">
        <v>120</v>
      </c>
      <c r="B16" s="22" t="s">
        <v>132</v>
      </c>
      <c r="C16" s="17" t="s">
        <v>133</v>
      </c>
    </row>
    <row r="17" spans="1:3" ht="20.100000000000001" customHeight="1" thickBot="1">
      <c r="A17" s="14">
        <v>120</v>
      </c>
      <c r="B17" s="22" t="s">
        <v>134</v>
      </c>
      <c r="C17" s="17" t="s">
        <v>135</v>
      </c>
    </row>
    <row r="18" spans="1:3" ht="20.100000000000001" customHeight="1" thickBot="1">
      <c r="A18" s="14">
        <v>120</v>
      </c>
      <c r="B18" s="22" t="s">
        <v>136</v>
      </c>
      <c r="C18" s="17" t="s">
        <v>137</v>
      </c>
    </row>
    <row r="19" spans="1:3" ht="20.100000000000001" customHeight="1" thickBot="1">
      <c r="A19" s="14">
        <v>120</v>
      </c>
      <c r="B19" s="22" t="s">
        <v>138</v>
      </c>
      <c r="C19" s="17" t="s">
        <v>75</v>
      </c>
    </row>
    <row r="20" spans="1:3" ht="20.100000000000001" customHeight="1" thickBot="1">
      <c r="A20" s="14">
        <v>120</v>
      </c>
      <c r="B20" s="22" t="s">
        <v>139</v>
      </c>
      <c r="C20" s="17" t="s">
        <v>76</v>
      </c>
    </row>
    <row r="21" spans="1:3" ht="20.100000000000001" customHeight="1" thickBot="1">
      <c r="A21" s="14">
        <v>120</v>
      </c>
      <c r="B21" s="22" t="s">
        <v>140</v>
      </c>
      <c r="C21" s="17" t="s">
        <v>141</v>
      </c>
    </row>
    <row r="22" spans="1:3" ht="20.100000000000001" customHeight="1" thickBot="1">
      <c r="A22" s="14">
        <v>120</v>
      </c>
      <c r="B22" s="22" t="s">
        <v>142</v>
      </c>
      <c r="C22" s="17" t="s">
        <v>143</v>
      </c>
    </row>
    <row r="23" spans="1:3" ht="18.75">
      <c r="A23" s="2"/>
    </row>
    <row r="24" spans="1:3" ht="15.75">
      <c r="A24" s="5"/>
    </row>
    <row r="25" spans="1:3" ht="15.75">
      <c r="A25" s="5"/>
    </row>
  </sheetData>
  <mergeCells count="1">
    <mergeCell ref="A7:C8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AFEAFF"/>
    <pageSetUpPr fitToPage="1"/>
  </sheetPr>
  <dimension ref="A1:E80"/>
  <sheetViews>
    <sheetView view="pageBreakPreview" topLeftCell="A24" zoomScale="60" zoomScaleNormal="70" workbookViewId="0">
      <selection activeCell="C19" sqref="C19"/>
    </sheetView>
  </sheetViews>
  <sheetFormatPr defaultColWidth="9.140625" defaultRowHeight="12.75"/>
  <cols>
    <col min="1" max="1" width="27.7109375" style="70" customWidth="1"/>
    <col min="2" max="2" width="73.140625" style="70" customWidth="1"/>
    <col min="3" max="4" width="14.28515625" style="70" customWidth="1"/>
    <col min="5" max="5" width="12.7109375" style="70" customWidth="1"/>
    <col min="6" max="16384" width="9.140625" style="70"/>
  </cols>
  <sheetData>
    <row r="1" spans="1:5" ht="18.75">
      <c r="A1" s="81"/>
      <c r="B1" s="81"/>
      <c r="C1" s="82"/>
      <c r="D1" s="82"/>
      <c r="E1" s="72" t="s">
        <v>77</v>
      </c>
    </row>
    <row r="2" spans="1:5" ht="18.75">
      <c r="A2" s="81"/>
      <c r="B2" s="81"/>
      <c r="C2" s="82"/>
      <c r="D2" s="82"/>
      <c r="E2" s="72" t="s">
        <v>394</v>
      </c>
    </row>
    <row r="3" spans="1:5" ht="18.75">
      <c r="A3" s="81"/>
      <c r="B3" s="81"/>
      <c r="C3" s="82"/>
      <c r="D3" s="82"/>
      <c r="E3" s="72" t="s">
        <v>282</v>
      </c>
    </row>
    <row r="4" spans="1:5" ht="18.75">
      <c r="A4" s="81"/>
      <c r="B4" s="81"/>
      <c r="C4" s="82"/>
      <c r="D4" s="82"/>
      <c r="E4" s="72" t="str">
        <f>'пр 1'!E4</f>
        <v xml:space="preserve">от 25.12.2023 №147 </v>
      </c>
    </row>
    <row r="5" spans="1:5" ht="18.75">
      <c r="A5" s="81"/>
      <c r="B5" s="81"/>
      <c r="C5" s="81"/>
      <c r="D5" s="81"/>
      <c r="E5" s="81"/>
    </row>
    <row r="6" spans="1:5" ht="35.450000000000003" customHeight="1">
      <c r="A6" s="81"/>
      <c r="B6" s="339" t="s">
        <v>429</v>
      </c>
      <c r="C6" s="339"/>
      <c r="D6" s="339"/>
      <c r="E6" s="81"/>
    </row>
    <row r="7" spans="1:5">
      <c r="A7" s="83"/>
      <c r="B7" s="83"/>
      <c r="C7" s="83"/>
      <c r="D7" s="83"/>
      <c r="E7" s="83"/>
    </row>
    <row r="8" spans="1:5" ht="13.5" thickBot="1">
      <c r="A8" s="83"/>
      <c r="B8" s="83"/>
      <c r="C8" s="83"/>
      <c r="D8" s="84"/>
      <c r="E8" s="84" t="s">
        <v>56</v>
      </c>
    </row>
    <row r="9" spans="1:5" ht="45.75" thickBot="1">
      <c r="A9" s="211" t="s">
        <v>197</v>
      </c>
      <c r="B9" s="212" t="s">
        <v>395</v>
      </c>
      <c r="C9" s="213">
        <v>2024</v>
      </c>
      <c r="D9" s="213">
        <v>2025</v>
      </c>
      <c r="E9" s="214">
        <v>2026</v>
      </c>
    </row>
    <row r="10" spans="1:5" ht="29.25" thickBot="1">
      <c r="A10" s="215" t="s">
        <v>1</v>
      </c>
      <c r="B10" s="216" t="s">
        <v>318</v>
      </c>
      <c r="C10" s="217">
        <f>C11+C54</f>
        <v>6594100</v>
      </c>
      <c r="D10" s="217">
        <f t="shared" ref="D10:E10" si="0">D11+D54</f>
        <v>5820100</v>
      </c>
      <c r="E10" s="217">
        <f t="shared" si="0"/>
        <v>5970300</v>
      </c>
    </row>
    <row r="11" spans="1:5" ht="16.149999999999999" customHeight="1">
      <c r="A11" s="218" t="s">
        <v>3</v>
      </c>
      <c r="B11" s="219" t="s">
        <v>2</v>
      </c>
      <c r="C11" s="220">
        <f>C12+C20+C30+C36+C50</f>
        <v>1883100</v>
      </c>
      <c r="D11" s="220">
        <f t="shared" ref="D11:E11" si="1">D12+D20+D30+D36+D50</f>
        <v>1839000</v>
      </c>
      <c r="E11" s="220">
        <f t="shared" si="1"/>
        <v>1885000</v>
      </c>
    </row>
    <row r="12" spans="1:5" ht="15" customHeight="1">
      <c r="A12" s="221" t="s">
        <v>5</v>
      </c>
      <c r="B12" s="222" t="s">
        <v>4</v>
      </c>
      <c r="C12" s="223">
        <f>C13</f>
        <v>250000</v>
      </c>
      <c r="D12" s="223">
        <f t="shared" ref="D12:E12" si="2">D13</f>
        <v>261000</v>
      </c>
      <c r="E12" s="223">
        <f t="shared" si="2"/>
        <v>272000</v>
      </c>
    </row>
    <row r="13" spans="1:5" ht="15.75" customHeight="1">
      <c r="A13" s="221" t="s">
        <v>7</v>
      </c>
      <c r="B13" s="222" t="s">
        <v>6</v>
      </c>
      <c r="C13" s="223">
        <f>C14+C16+C18</f>
        <v>250000</v>
      </c>
      <c r="D13" s="223">
        <f t="shared" ref="D13:E13" si="3">D14+D16+D18</f>
        <v>261000</v>
      </c>
      <c r="E13" s="223">
        <f t="shared" si="3"/>
        <v>272000</v>
      </c>
    </row>
    <row r="14" spans="1:5" ht="63.75" customHeight="1">
      <c r="A14" s="221" t="s">
        <v>9</v>
      </c>
      <c r="B14" s="222" t="s">
        <v>8</v>
      </c>
      <c r="C14" s="223">
        <f>C15</f>
        <v>243000</v>
      </c>
      <c r="D14" s="223">
        <f t="shared" ref="D14:E14" si="4">D15</f>
        <v>253000</v>
      </c>
      <c r="E14" s="223">
        <f t="shared" si="4"/>
        <v>264000</v>
      </c>
    </row>
    <row r="15" spans="1:5" ht="93" customHeight="1">
      <c r="A15" s="224" t="s">
        <v>175</v>
      </c>
      <c r="B15" s="222" t="s">
        <v>279</v>
      </c>
      <c r="C15" s="223">
        <v>243000</v>
      </c>
      <c r="D15" s="223">
        <v>253000</v>
      </c>
      <c r="E15" s="225">
        <v>264000</v>
      </c>
    </row>
    <row r="16" spans="1:5" ht="93" hidden="1" customHeight="1">
      <c r="A16" s="221" t="s">
        <v>303</v>
      </c>
      <c r="B16" s="222" t="s">
        <v>286</v>
      </c>
      <c r="C16" s="223">
        <f>C17</f>
        <v>0</v>
      </c>
      <c r="D16" s="223">
        <f t="shared" ref="D16:E16" si="5">D17</f>
        <v>0</v>
      </c>
      <c r="E16" s="223">
        <f t="shared" si="5"/>
        <v>0</v>
      </c>
    </row>
    <row r="17" spans="1:5" ht="111.75" hidden="1" customHeight="1">
      <c r="A17" s="224" t="s">
        <v>304</v>
      </c>
      <c r="B17" s="222" t="s">
        <v>287</v>
      </c>
      <c r="C17" s="223">
        <v>0</v>
      </c>
      <c r="D17" s="223">
        <v>0</v>
      </c>
      <c r="E17" s="225">
        <v>0</v>
      </c>
    </row>
    <row r="18" spans="1:5" ht="39" customHeight="1">
      <c r="A18" s="221" t="s">
        <v>189</v>
      </c>
      <c r="B18" s="222" t="s">
        <v>188</v>
      </c>
      <c r="C18" s="223">
        <f>C19</f>
        <v>7000</v>
      </c>
      <c r="D18" s="223">
        <f t="shared" ref="D18:E18" si="6">D19</f>
        <v>8000</v>
      </c>
      <c r="E18" s="223">
        <f t="shared" si="6"/>
        <v>8000</v>
      </c>
    </row>
    <row r="19" spans="1:5" ht="63.75" customHeight="1">
      <c r="A19" s="224" t="s">
        <v>190</v>
      </c>
      <c r="B19" s="222" t="s">
        <v>280</v>
      </c>
      <c r="C19" s="223">
        <v>7000</v>
      </c>
      <c r="D19" s="223">
        <v>8000</v>
      </c>
      <c r="E19" s="225">
        <v>8000</v>
      </c>
    </row>
    <row r="20" spans="1:5" ht="33.6" customHeight="1">
      <c r="A20" s="221" t="s">
        <v>11</v>
      </c>
      <c r="B20" s="222" t="s">
        <v>10</v>
      </c>
      <c r="C20" s="223">
        <f>C21</f>
        <v>845000</v>
      </c>
      <c r="D20" s="223">
        <f t="shared" ref="D20:E20" si="7">D21</f>
        <v>863000</v>
      </c>
      <c r="E20" s="223">
        <f t="shared" si="7"/>
        <v>896000</v>
      </c>
    </row>
    <row r="21" spans="1:5" ht="32.450000000000003" customHeight="1">
      <c r="A21" s="221" t="s">
        <v>13</v>
      </c>
      <c r="B21" s="222" t="s">
        <v>12</v>
      </c>
      <c r="C21" s="223">
        <f>C22+C24+C26+C28</f>
        <v>845000</v>
      </c>
      <c r="D21" s="223">
        <f t="shared" ref="D21:E21" si="8">D22+D24+D26+D28</f>
        <v>863000</v>
      </c>
      <c r="E21" s="223">
        <f t="shared" si="8"/>
        <v>896000</v>
      </c>
    </row>
    <row r="22" spans="1:5" ht="60">
      <c r="A22" s="224" t="s">
        <v>377</v>
      </c>
      <c r="B22" s="222" t="s">
        <v>14</v>
      </c>
      <c r="C22" s="223">
        <f>C23</f>
        <v>441000</v>
      </c>
      <c r="D22" s="223">
        <f t="shared" ref="D22:E22" si="9">D23</f>
        <v>449000</v>
      </c>
      <c r="E22" s="223">
        <f t="shared" si="9"/>
        <v>467000</v>
      </c>
    </row>
    <row r="23" spans="1:5" ht="90">
      <c r="A23" s="224" t="s">
        <v>378</v>
      </c>
      <c r="B23" s="222" t="s">
        <v>176</v>
      </c>
      <c r="C23" s="223">
        <v>441000</v>
      </c>
      <c r="D23" s="223">
        <v>449000</v>
      </c>
      <c r="E23" s="225">
        <v>467000</v>
      </c>
    </row>
    <row r="24" spans="1:5" ht="75">
      <c r="A24" s="224" t="s">
        <v>379</v>
      </c>
      <c r="B24" s="222" t="s">
        <v>15</v>
      </c>
      <c r="C24" s="223">
        <f>C25</f>
        <v>2000</v>
      </c>
      <c r="D24" s="223">
        <f t="shared" ref="D24:E24" si="10">D25</f>
        <v>2000</v>
      </c>
      <c r="E24" s="223">
        <f t="shared" si="10"/>
        <v>2000</v>
      </c>
    </row>
    <row r="25" spans="1:5" ht="105">
      <c r="A25" s="224" t="s">
        <v>380</v>
      </c>
      <c r="B25" s="222" t="s">
        <v>177</v>
      </c>
      <c r="C25" s="223">
        <v>2000</v>
      </c>
      <c r="D25" s="223">
        <v>2000</v>
      </c>
      <c r="E25" s="225">
        <v>2000</v>
      </c>
    </row>
    <row r="26" spans="1:5" ht="64.5" customHeight="1">
      <c r="A26" s="224" t="s">
        <v>381</v>
      </c>
      <c r="B26" s="222" t="s">
        <v>16</v>
      </c>
      <c r="C26" s="223">
        <f>C27</f>
        <v>457000</v>
      </c>
      <c r="D26" s="223">
        <f t="shared" ref="D26:E26" si="11">D27</f>
        <v>468000</v>
      </c>
      <c r="E26" s="223">
        <f t="shared" si="11"/>
        <v>486000</v>
      </c>
    </row>
    <row r="27" spans="1:5" ht="96" customHeight="1">
      <c r="A27" s="224" t="s">
        <v>382</v>
      </c>
      <c r="B27" s="222" t="s">
        <v>178</v>
      </c>
      <c r="C27" s="223">
        <v>457000</v>
      </c>
      <c r="D27" s="223">
        <v>468000</v>
      </c>
      <c r="E27" s="225">
        <v>486000</v>
      </c>
    </row>
    <row r="28" spans="1:5" ht="63" customHeight="1">
      <c r="A28" s="224" t="s">
        <v>383</v>
      </c>
      <c r="B28" s="222" t="s">
        <v>17</v>
      </c>
      <c r="C28" s="223">
        <f>C29</f>
        <v>-55000</v>
      </c>
      <c r="D28" s="223">
        <f t="shared" ref="D28:E28" si="12">D29</f>
        <v>-56000</v>
      </c>
      <c r="E28" s="223">
        <f t="shared" si="12"/>
        <v>-59000</v>
      </c>
    </row>
    <row r="29" spans="1:5" ht="92.25" customHeight="1">
      <c r="A29" s="224" t="s">
        <v>384</v>
      </c>
      <c r="B29" s="222" t="s">
        <v>179</v>
      </c>
      <c r="C29" s="223">
        <v>-55000</v>
      </c>
      <c r="D29" s="223">
        <v>-56000</v>
      </c>
      <c r="E29" s="225">
        <v>-59000</v>
      </c>
    </row>
    <row r="30" spans="1:5" ht="17.45" customHeight="1">
      <c r="A30" s="221" t="s">
        <v>19</v>
      </c>
      <c r="B30" s="222" t="s">
        <v>18</v>
      </c>
      <c r="C30" s="223">
        <f>C31</f>
        <v>60000</v>
      </c>
      <c r="D30" s="223">
        <f t="shared" ref="D30:E32" si="13">D31</f>
        <v>60000</v>
      </c>
      <c r="E30" s="223">
        <f t="shared" si="13"/>
        <v>60000</v>
      </c>
    </row>
    <row r="31" spans="1:5" ht="18" customHeight="1">
      <c r="A31" s="221" t="s">
        <v>181</v>
      </c>
      <c r="B31" s="222" t="s">
        <v>180</v>
      </c>
      <c r="C31" s="223">
        <f>C32</f>
        <v>60000</v>
      </c>
      <c r="D31" s="223">
        <f t="shared" si="13"/>
        <v>60000</v>
      </c>
      <c r="E31" s="223">
        <f t="shared" si="13"/>
        <v>60000</v>
      </c>
    </row>
    <row r="32" spans="1:5" ht="18.600000000000001" customHeight="1">
      <c r="A32" s="221" t="s">
        <v>182</v>
      </c>
      <c r="B32" s="222" t="s">
        <v>180</v>
      </c>
      <c r="C32" s="223">
        <f>C33</f>
        <v>60000</v>
      </c>
      <c r="D32" s="223">
        <f t="shared" si="13"/>
        <v>60000</v>
      </c>
      <c r="E32" s="223">
        <f t="shared" si="13"/>
        <v>60000</v>
      </c>
    </row>
    <row r="33" spans="1:5" ht="34.5" customHeight="1">
      <c r="A33" s="224" t="s">
        <v>183</v>
      </c>
      <c r="B33" s="222" t="s">
        <v>270</v>
      </c>
      <c r="C33" s="223">
        <v>60000</v>
      </c>
      <c r="D33" s="223">
        <v>60000</v>
      </c>
      <c r="E33" s="225">
        <v>60000</v>
      </c>
    </row>
    <row r="34" spans="1:5" ht="30" hidden="1">
      <c r="A34" s="221" t="s">
        <v>305</v>
      </c>
      <c r="B34" s="222" t="s">
        <v>288</v>
      </c>
      <c r="C34" s="223">
        <v>0</v>
      </c>
      <c r="D34" s="223">
        <v>0</v>
      </c>
      <c r="E34" s="225">
        <v>0</v>
      </c>
    </row>
    <row r="35" spans="1:5" ht="45" hidden="1">
      <c r="A35" s="224" t="s">
        <v>306</v>
      </c>
      <c r="B35" s="222" t="s">
        <v>289</v>
      </c>
      <c r="C35" s="223">
        <v>0</v>
      </c>
      <c r="D35" s="223">
        <v>0</v>
      </c>
      <c r="E35" s="225">
        <v>0</v>
      </c>
    </row>
    <row r="36" spans="1:5" ht="14.45" customHeight="1">
      <c r="A36" s="221" t="s">
        <v>21</v>
      </c>
      <c r="B36" s="222" t="s">
        <v>20</v>
      </c>
      <c r="C36" s="223">
        <f>C37+C40</f>
        <v>645000</v>
      </c>
      <c r="D36" s="223">
        <f t="shared" ref="D36:E36" si="14">D37+D40</f>
        <v>655000</v>
      </c>
      <c r="E36" s="223">
        <f t="shared" si="14"/>
        <v>657000</v>
      </c>
    </row>
    <row r="37" spans="1:5" ht="19.149999999999999" customHeight="1">
      <c r="A37" s="221" t="s">
        <v>23</v>
      </c>
      <c r="B37" s="222" t="s">
        <v>22</v>
      </c>
      <c r="C37" s="223">
        <f>C38</f>
        <v>11000</v>
      </c>
      <c r="D37" s="223">
        <f t="shared" ref="D37:E38" si="15">D38</f>
        <v>11000</v>
      </c>
      <c r="E37" s="223">
        <f t="shared" si="15"/>
        <v>11000</v>
      </c>
    </row>
    <row r="38" spans="1:5" ht="33.75" customHeight="1">
      <c r="A38" s="221" t="s">
        <v>25</v>
      </c>
      <c r="B38" s="222" t="s">
        <v>24</v>
      </c>
      <c r="C38" s="223">
        <f>C39</f>
        <v>11000</v>
      </c>
      <c r="D38" s="223">
        <f t="shared" si="15"/>
        <v>11000</v>
      </c>
      <c r="E38" s="223">
        <f t="shared" si="15"/>
        <v>11000</v>
      </c>
    </row>
    <row r="39" spans="1:5" ht="61.5" customHeight="1">
      <c r="A39" s="224" t="s">
        <v>184</v>
      </c>
      <c r="B39" s="222" t="s">
        <v>273</v>
      </c>
      <c r="C39" s="223">
        <v>11000</v>
      </c>
      <c r="D39" s="223">
        <v>11000</v>
      </c>
      <c r="E39" s="225">
        <v>11000</v>
      </c>
    </row>
    <row r="40" spans="1:5" ht="16.149999999999999" customHeight="1">
      <c r="A40" s="221" t="s">
        <v>27</v>
      </c>
      <c r="B40" s="222" t="s">
        <v>26</v>
      </c>
      <c r="C40" s="223">
        <f>C41+C44</f>
        <v>634000</v>
      </c>
      <c r="D40" s="223">
        <f t="shared" ref="D40:E40" si="16">D41+D44</f>
        <v>644000</v>
      </c>
      <c r="E40" s="223">
        <f t="shared" si="16"/>
        <v>646000</v>
      </c>
    </row>
    <row r="41" spans="1:5" ht="16.149999999999999" customHeight="1">
      <c r="A41" s="221" t="s">
        <v>192</v>
      </c>
      <c r="B41" s="222" t="s">
        <v>191</v>
      </c>
      <c r="C41" s="223">
        <f>C42</f>
        <v>108000</v>
      </c>
      <c r="D41" s="223">
        <f t="shared" ref="D41:E42" si="17">D42</f>
        <v>107000</v>
      </c>
      <c r="E41" s="223">
        <f t="shared" si="17"/>
        <v>109000</v>
      </c>
    </row>
    <row r="42" spans="1:5" ht="33" customHeight="1">
      <c r="A42" s="221" t="s">
        <v>194</v>
      </c>
      <c r="B42" s="222" t="s">
        <v>193</v>
      </c>
      <c r="C42" s="223">
        <f>C43</f>
        <v>108000</v>
      </c>
      <c r="D42" s="223">
        <f t="shared" si="17"/>
        <v>107000</v>
      </c>
      <c r="E42" s="223">
        <f t="shared" si="17"/>
        <v>109000</v>
      </c>
    </row>
    <row r="43" spans="1:5" ht="58.9" customHeight="1">
      <c r="A43" s="224" t="s">
        <v>195</v>
      </c>
      <c r="B43" s="222" t="s">
        <v>274</v>
      </c>
      <c r="C43" s="223">
        <v>108000</v>
      </c>
      <c r="D43" s="223">
        <v>107000</v>
      </c>
      <c r="E43" s="225">
        <v>109000</v>
      </c>
    </row>
    <row r="44" spans="1:5" ht="16.899999999999999" customHeight="1">
      <c r="A44" s="221" t="s">
        <v>29</v>
      </c>
      <c r="B44" s="222" t="s">
        <v>28</v>
      </c>
      <c r="C44" s="223">
        <f>C45</f>
        <v>526000</v>
      </c>
      <c r="D44" s="223">
        <f t="shared" ref="D44:E45" si="18">D45</f>
        <v>537000</v>
      </c>
      <c r="E44" s="223">
        <f t="shared" si="18"/>
        <v>537000</v>
      </c>
    </row>
    <row r="45" spans="1:5" ht="31.9" customHeight="1">
      <c r="A45" s="221" t="s">
        <v>31</v>
      </c>
      <c r="B45" s="222" t="s">
        <v>30</v>
      </c>
      <c r="C45" s="223">
        <f>C46</f>
        <v>526000</v>
      </c>
      <c r="D45" s="223">
        <f t="shared" si="18"/>
        <v>537000</v>
      </c>
      <c r="E45" s="223">
        <f t="shared" si="18"/>
        <v>537000</v>
      </c>
    </row>
    <row r="46" spans="1:5" ht="63" customHeight="1">
      <c r="A46" s="224" t="s">
        <v>185</v>
      </c>
      <c r="B46" s="222" t="s">
        <v>42</v>
      </c>
      <c r="C46" s="223">
        <v>526000</v>
      </c>
      <c r="D46" s="223">
        <v>537000</v>
      </c>
      <c r="E46" s="225">
        <v>537000</v>
      </c>
    </row>
    <row r="47" spans="1:5" ht="18" hidden="1" customHeight="1">
      <c r="A47" s="221" t="s">
        <v>307</v>
      </c>
      <c r="B47" s="222" t="s">
        <v>290</v>
      </c>
      <c r="C47" s="223">
        <v>0</v>
      </c>
      <c r="D47" s="223">
        <v>0</v>
      </c>
      <c r="E47" s="225">
        <v>0</v>
      </c>
    </row>
    <row r="48" spans="1:5" ht="46.9" hidden="1" customHeight="1">
      <c r="A48" s="221" t="s">
        <v>308</v>
      </c>
      <c r="B48" s="222" t="s">
        <v>291</v>
      </c>
      <c r="C48" s="223">
        <v>0</v>
      </c>
      <c r="D48" s="223">
        <v>0</v>
      </c>
      <c r="E48" s="225">
        <v>0</v>
      </c>
    </row>
    <row r="49" spans="1:5" ht="24" hidden="1" customHeight="1">
      <c r="A49" s="224" t="s">
        <v>351</v>
      </c>
      <c r="B49" s="222" t="s">
        <v>292</v>
      </c>
      <c r="C49" s="223">
        <v>0</v>
      </c>
      <c r="D49" s="223">
        <v>0</v>
      </c>
      <c r="E49" s="225">
        <v>0</v>
      </c>
    </row>
    <row r="50" spans="1:5" ht="21.6" customHeight="1">
      <c r="A50" s="221" t="s">
        <v>309</v>
      </c>
      <c r="B50" s="222" t="s">
        <v>293</v>
      </c>
      <c r="C50" s="223">
        <f>C51</f>
        <v>83100</v>
      </c>
      <c r="D50" s="223">
        <f t="shared" ref="D50:E52" si="19">D51</f>
        <v>0</v>
      </c>
      <c r="E50" s="223">
        <f t="shared" si="19"/>
        <v>0</v>
      </c>
    </row>
    <row r="51" spans="1:5" ht="24.6" customHeight="1">
      <c r="A51" s="221" t="s">
        <v>310</v>
      </c>
      <c r="B51" s="222" t="s">
        <v>294</v>
      </c>
      <c r="C51" s="223">
        <f>C52</f>
        <v>83100</v>
      </c>
      <c r="D51" s="223">
        <f t="shared" si="19"/>
        <v>0</v>
      </c>
      <c r="E51" s="223">
        <f t="shared" si="19"/>
        <v>0</v>
      </c>
    </row>
    <row r="52" spans="1:5" ht="38.450000000000003" customHeight="1">
      <c r="A52" s="224" t="s">
        <v>368</v>
      </c>
      <c r="B52" s="222" t="s">
        <v>295</v>
      </c>
      <c r="C52" s="223">
        <f>C53</f>
        <v>83100</v>
      </c>
      <c r="D52" s="223">
        <f t="shared" si="19"/>
        <v>0</v>
      </c>
      <c r="E52" s="223">
        <f t="shared" si="19"/>
        <v>0</v>
      </c>
    </row>
    <row r="53" spans="1:5" ht="43.9" customHeight="1">
      <c r="A53" s="224" t="s">
        <v>440</v>
      </c>
      <c r="B53" s="222" t="s">
        <v>441</v>
      </c>
      <c r="C53" s="223">
        <v>83100</v>
      </c>
      <c r="D53" s="223">
        <v>0</v>
      </c>
      <c r="E53" s="225">
        <v>0</v>
      </c>
    </row>
    <row r="54" spans="1:5" ht="14.25">
      <c r="A54" s="226" t="s">
        <v>34</v>
      </c>
      <c r="B54" s="227" t="s">
        <v>33</v>
      </c>
      <c r="C54" s="228">
        <f>C55+C74</f>
        <v>4711000</v>
      </c>
      <c r="D54" s="228">
        <f t="shared" ref="D54:E54" si="20">D55+D74</f>
        <v>3981100</v>
      </c>
      <c r="E54" s="228">
        <f t="shared" si="20"/>
        <v>4085300</v>
      </c>
    </row>
    <row r="55" spans="1:5" ht="30">
      <c r="A55" s="221" t="s">
        <v>36</v>
      </c>
      <c r="B55" s="222" t="s">
        <v>35</v>
      </c>
      <c r="C55" s="223">
        <f>C56+C63+C68+C71</f>
        <v>4711000</v>
      </c>
      <c r="D55" s="223">
        <f t="shared" ref="D55:E55" si="21">D56+D63+D68+D71</f>
        <v>3981100</v>
      </c>
      <c r="E55" s="223">
        <f t="shared" si="21"/>
        <v>4085300</v>
      </c>
    </row>
    <row r="56" spans="1:5" ht="18" customHeight="1">
      <c r="A56" s="221" t="s">
        <v>168</v>
      </c>
      <c r="B56" s="222" t="s">
        <v>37</v>
      </c>
      <c r="C56" s="223">
        <f>C57+C59+C61</f>
        <v>3722000</v>
      </c>
      <c r="D56" s="223">
        <f t="shared" ref="D56:E56" si="22">D57+D59+D61</f>
        <v>3811000</v>
      </c>
      <c r="E56" s="223">
        <f t="shared" si="22"/>
        <v>3899000</v>
      </c>
    </row>
    <row r="57" spans="1:5" ht="18" customHeight="1">
      <c r="A57" s="221" t="s">
        <v>169</v>
      </c>
      <c r="B57" s="222" t="s">
        <v>38</v>
      </c>
      <c r="C57" s="223">
        <f>C58</f>
        <v>3670000</v>
      </c>
      <c r="D57" s="223">
        <f t="shared" ref="D57:E57" si="23">D58</f>
        <v>3759000</v>
      </c>
      <c r="E57" s="223">
        <f t="shared" si="23"/>
        <v>3846000</v>
      </c>
    </row>
    <row r="58" spans="1:5" ht="30">
      <c r="A58" s="224" t="s">
        <v>352</v>
      </c>
      <c r="B58" s="222" t="s">
        <v>259</v>
      </c>
      <c r="C58" s="223">
        <v>3670000</v>
      </c>
      <c r="D58" s="223">
        <v>3759000</v>
      </c>
      <c r="E58" s="225">
        <v>3846000</v>
      </c>
    </row>
    <row r="59" spans="1:5" ht="30">
      <c r="A59" s="221" t="s">
        <v>261</v>
      </c>
      <c r="B59" s="222" t="s">
        <v>260</v>
      </c>
      <c r="C59" s="223">
        <f>C60</f>
        <v>52000</v>
      </c>
      <c r="D59" s="223">
        <f t="shared" ref="D59:E59" si="24">D60</f>
        <v>52000</v>
      </c>
      <c r="E59" s="223">
        <f t="shared" si="24"/>
        <v>53000</v>
      </c>
    </row>
    <row r="60" spans="1:5" ht="30">
      <c r="A60" s="224" t="s">
        <v>353</v>
      </c>
      <c r="B60" s="222" t="s">
        <v>262</v>
      </c>
      <c r="C60" s="223">
        <v>52000</v>
      </c>
      <c r="D60" s="223">
        <v>52000</v>
      </c>
      <c r="E60" s="225">
        <v>53000</v>
      </c>
    </row>
    <row r="61" spans="1:5" ht="18.600000000000001" hidden="1" customHeight="1">
      <c r="A61" s="221" t="s">
        <v>366</v>
      </c>
      <c r="B61" s="222" t="s">
        <v>364</v>
      </c>
      <c r="C61" s="223">
        <f>C62</f>
        <v>0</v>
      </c>
      <c r="D61" s="223">
        <f t="shared" ref="D61:E61" si="25">D62</f>
        <v>0</v>
      </c>
      <c r="E61" s="223">
        <f t="shared" si="25"/>
        <v>0</v>
      </c>
    </row>
    <row r="62" spans="1:5" ht="15" hidden="1">
      <c r="A62" s="224" t="s">
        <v>367</v>
      </c>
      <c r="B62" s="222" t="s">
        <v>365</v>
      </c>
      <c r="C62" s="223">
        <v>0</v>
      </c>
      <c r="D62" s="223">
        <v>0</v>
      </c>
      <c r="E62" s="225">
        <v>0</v>
      </c>
    </row>
    <row r="63" spans="1:5" ht="30" hidden="1">
      <c r="A63" s="221" t="s">
        <v>396</v>
      </c>
      <c r="B63" s="222" t="s">
        <v>398</v>
      </c>
      <c r="C63" s="223">
        <f>C64+C66</f>
        <v>407000</v>
      </c>
      <c r="D63" s="223">
        <f t="shared" ref="D63:E63" si="26">D64+D66</f>
        <v>0</v>
      </c>
      <c r="E63" s="223">
        <f t="shared" si="26"/>
        <v>0</v>
      </c>
    </row>
    <row r="64" spans="1:5" ht="30" hidden="1">
      <c r="A64" s="221" t="s">
        <v>397</v>
      </c>
      <c r="B64" s="222" t="s">
        <v>399</v>
      </c>
      <c r="C64" s="223">
        <f>C65</f>
        <v>0</v>
      </c>
      <c r="D64" s="223">
        <f t="shared" ref="D64" si="27">D65</f>
        <v>0</v>
      </c>
      <c r="E64" s="223">
        <f t="shared" ref="E64" si="28">E65</f>
        <v>0</v>
      </c>
    </row>
    <row r="65" spans="1:5" ht="24" hidden="1" customHeight="1">
      <c r="A65" s="224" t="s">
        <v>354</v>
      </c>
      <c r="B65" s="222" t="s">
        <v>296</v>
      </c>
      <c r="C65" s="223">
        <v>0</v>
      </c>
      <c r="D65" s="223">
        <v>0</v>
      </c>
      <c r="E65" s="225">
        <v>0</v>
      </c>
    </row>
    <row r="66" spans="1:5" ht="15.6" customHeight="1">
      <c r="A66" s="224" t="s">
        <v>311</v>
      </c>
      <c r="B66" s="222" t="s">
        <v>266</v>
      </c>
      <c r="C66" s="223">
        <f>C67</f>
        <v>407000</v>
      </c>
      <c r="D66" s="223">
        <f t="shared" ref="D66:E66" si="29">D67</f>
        <v>0</v>
      </c>
      <c r="E66" s="223">
        <f t="shared" si="29"/>
        <v>0</v>
      </c>
    </row>
    <row r="67" spans="1:5" ht="28.15" customHeight="1">
      <c r="A67" s="224" t="s">
        <v>355</v>
      </c>
      <c r="B67" s="222" t="s">
        <v>265</v>
      </c>
      <c r="C67" s="223">
        <v>407000</v>
      </c>
      <c r="D67" s="223">
        <v>0</v>
      </c>
      <c r="E67" s="225">
        <v>0</v>
      </c>
    </row>
    <row r="68" spans="1:5" ht="15">
      <c r="A68" s="221" t="s">
        <v>170</v>
      </c>
      <c r="B68" s="222" t="s">
        <v>39</v>
      </c>
      <c r="C68" s="223">
        <f>C69</f>
        <v>154200</v>
      </c>
      <c r="D68" s="223">
        <f t="shared" ref="D68:E69" si="30">D69</f>
        <v>170100</v>
      </c>
      <c r="E68" s="223">
        <f t="shared" si="30"/>
        <v>186300</v>
      </c>
    </row>
    <row r="69" spans="1:5" ht="45">
      <c r="A69" s="221" t="s">
        <v>171</v>
      </c>
      <c r="B69" s="222" t="s">
        <v>297</v>
      </c>
      <c r="C69" s="223">
        <f>C70</f>
        <v>154200</v>
      </c>
      <c r="D69" s="223">
        <f t="shared" si="30"/>
        <v>170100</v>
      </c>
      <c r="E69" s="223">
        <f t="shared" si="30"/>
        <v>186300</v>
      </c>
    </row>
    <row r="70" spans="1:5" ht="45">
      <c r="A70" s="224" t="s">
        <v>356</v>
      </c>
      <c r="B70" s="222" t="s">
        <v>298</v>
      </c>
      <c r="C70" s="223">
        <v>154200</v>
      </c>
      <c r="D70" s="223">
        <v>170100</v>
      </c>
      <c r="E70" s="225">
        <v>186300</v>
      </c>
    </row>
    <row r="71" spans="1:5" ht="15">
      <c r="A71" s="221" t="s">
        <v>312</v>
      </c>
      <c r="B71" s="222" t="s">
        <v>40</v>
      </c>
      <c r="C71" s="223">
        <f>C72</f>
        <v>427800</v>
      </c>
      <c r="D71" s="223">
        <f t="shared" ref="D71:E72" si="31">D72</f>
        <v>0</v>
      </c>
      <c r="E71" s="223">
        <f t="shared" si="31"/>
        <v>0</v>
      </c>
    </row>
    <row r="72" spans="1:5" ht="15">
      <c r="A72" s="221" t="s">
        <v>313</v>
      </c>
      <c r="B72" s="222" t="s">
        <v>275</v>
      </c>
      <c r="C72" s="223">
        <f>C73</f>
        <v>427800</v>
      </c>
      <c r="D72" s="223">
        <f t="shared" si="31"/>
        <v>0</v>
      </c>
      <c r="E72" s="223">
        <f t="shared" si="31"/>
        <v>0</v>
      </c>
    </row>
    <row r="73" spans="1:5" ht="30">
      <c r="A73" s="224" t="s">
        <v>357</v>
      </c>
      <c r="B73" s="222" t="s">
        <v>41</v>
      </c>
      <c r="C73" s="223">
        <v>427800</v>
      </c>
      <c r="D73" s="223">
        <v>0</v>
      </c>
      <c r="E73" s="225">
        <v>0</v>
      </c>
    </row>
    <row r="74" spans="1:5" ht="30" hidden="1">
      <c r="A74" s="221" t="s">
        <v>314</v>
      </c>
      <c r="B74" s="222" t="s">
        <v>299</v>
      </c>
      <c r="C74" s="223">
        <f>C75</f>
        <v>0</v>
      </c>
      <c r="D74" s="223">
        <f t="shared" ref="D74:E75" si="32">D75</f>
        <v>0</v>
      </c>
      <c r="E74" s="223">
        <f t="shared" si="32"/>
        <v>0</v>
      </c>
    </row>
    <row r="75" spans="1:5" ht="30" hidden="1">
      <c r="A75" s="221" t="s">
        <v>315</v>
      </c>
      <c r="B75" s="222" t="s">
        <v>300</v>
      </c>
      <c r="C75" s="223">
        <f>C76</f>
        <v>0</v>
      </c>
      <c r="D75" s="223">
        <f t="shared" si="32"/>
        <v>0</v>
      </c>
      <c r="E75" s="223">
        <f t="shared" si="32"/>
        <v>0</v>
      </c>
    </row>
    <row r="76" spans="1:5" ht="30.75" hidden="1" thickBot="1">
      <c r="A76" s="229" t="s">
        <v>369</v>
      </c>
      <c r="B76" s="230" t="s">
        <v>301</v>
      </c>
      <c r="C76" s="231">
        <v>0</v>
      </c>
      <c r="D76" s="231">
        <v>0</v>
      </c>
      <c r="E76" s="232">
        <v>0</v>
      </c>
    </row>
    <row r="77" spans="1:5" ht="15" hidden="1">
      <c r="A77" s="233" t="s">
        <v>316</v>
      </c>
      <c r="B77" s="234" t="s">
        <v>302</v>
      </c>
      <c r="C77" s="235">
        <v>0</v>
      </c>
      <c r="D77" s="236">
        <v>0</v>
      </c>
      <c r="E77" s="237">
        <v>0</v>
      </c>
    </row>
    <row r="78" spans="1:5" ht="15" hidden="1">
      <c r="A78" s="238" t="s">
        <v>317</v>
      </c>
      <c r="B78" s="239" t="s">
        <v>172</v>
      </c>
      <c r="C78" s="240">
        <v>0</v>
      </c>
      <c r="D78" s="241">
        <v>0</v>
      </c>
      <c r="E78" s="242">
        <v>0</v>
      </c>
    </row>
    <row r="79" spans="1:5" ht="15" hidden="1">
      <c r="A79" s="243" t="s">
        <v>358</v>
      </c>
      <c r="B79" s="239" t="s">
        <v>172</v>
      </c>
      <c r="C79" s="240"/>
      <c r="D79" s="241"/>
      <c r="E79" s="242"/>
    </row>
    <row r="80" spans="1:5">
      <c r="A80" s="244"/>
      <c r="B80" s="244"/>
      <c r="C80" s="244"/>
      <c r="D80" s="244"/>
      <c r="E80" s="244"/>
    </row>
  </sheetData>
  <mergeCells count="1">
    <mergeCell ref="B6:D6"/>
  </mergeCells>
  <pageMargins left="0.70866141732283472" right="0.70866141732283472" top="0.55118110236220474" bottom="0.35433070866141736" header="0.31496062992125984" footer="0.23622047244094491"/>
  <pageSetup paperSize="9" scale="62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31"/>
  <sheetViews>
    <sheetView view="pageBreakPreview" topLeftCell="A4" zoomScale="80" zoomScaleNormal="70" zoomScaleSheetLayoutView="80" workbookViewId="0">
      <selection activeCell="C15" sqref="C15"/>
    </sheetView>
  </sheetViews>
  <sheetFormatPr defaultColWidth="9.140625" defaultRowHeight="12.75"/>
  <cols>
    <col min="1" max="1" width="77.140625" style="70" customWidth="1"/>
    <col min="2" max="3" width="8" style="70" customWidth="1"/>
    <col min="4" max="6" width="14.28515625" style="70" customWidth="1"/>
    <col min="7" max="16384" width="9.140625" style="70"/>
  </cols>
  <sheetData>
    <row r="1" spans="1:6" ht="18.75">
      <c r="A1" s="71" t="s">
        <v>148</v>
      </c>
      <c r="B1" s="71"/>
      <c r="C1" s="71"/>
      <c r="D1" s="85"/>
      <c r="E1" s="85"/>
      <c r="F1" s="72" t="s">
        <v>83</v>
      </c>
    </row>
    <row r="2" spans="1:6" ht="18.75">
      <c r="A2" s="71" t="s">
        <v>149</v>
      </c>
      <c r="B2" s="71"/>
      <c r="C2" s="71"/>
      <c r="D2" s="85"/>
      <c r="E2" s="85"/>
      <c r="F2" s="72" t="s">
        <v>394</v>
      </c>
    </row>
    <row r="3" spans="1:6" ht="18.75">
      <c r="A3" s="71" t="s">
        <v>150</v>
      </c>
      <c r="B3" s="71"/>
      <c r="C3" s="71"/>
      <c r="D3" s="85"/>
      <c r="E3" s="85"/>
      <c r="F3" s="72" t="s">
        <v>282</v>
      </c>
    </row>
    <row r="4" spans="1:6" ht="18.75">
      <c r="A4" s="71" t="s">
        <v>151</v>
      </c>
      <c r="B4" s="71"/>
      <c r="C4" s="71"/>
      <c r="D4" s="71"/>
      <c r="E4" s="71"/>
      <c r="F4" s="72" t="str">
        <f>'пр 1'!E4</f>
        <v xml:space="preserve">от 25.12.2023 №147 </v>
      </c>
    </row>
    <row r="5" spans="1:6" ht="15.75">
      <c r="A5" s="83"/>
      <c r="B5" s="83"/>
      <c r="C5" s="83"/>
      <c r="D5" s="86"/>
      <c r="E5" s="87"/>
      <c r="F5" s="87"/>
    </row>
    <row r="6" spans="1:6" ht="15.75">
      <c r="A6" s="83"/>
      <c r="B6" s="83"/>
      <c r="C6" s="83"/>
      <c r="D6" s="86"/>
      <c r="E6" s="86"/>
      <c r="F6" s="86"/>
    </row>
    <row r="7" spans="1:6" ht="15.75">
      <c r="A7" s="340"/>
      <c r="B7" s="340"/>
      <c r="C7" s="340"/>
      <c r="D7" s="340"/>
      <c r="E7" s="340"/>
      <c r="F7" s="340"/>
    </row>
    <row r="8" spans="1:6" ht="36.6" customHeight="1">
      <c r="A8" s="341" t="s">
        <v>430</v>
      </c>
      <c r="B8" s="341"/>
      <c r="C8" s="341"/>
      <c r="D8" s="341"/>
      <c r="E8" s="341"/>
      <c r="F8" s="341"/>
    </row>
    <row r="9" spans="1:6" ht="13.5" thickBot="1">
      <c r="A9" s="88"/>
      <c r="B9" s="88"/>
      <c r="C9" s="88"/>
      <c r="D9" s="89"/>
      <c r="E9" s="89"/>
      <c r="F9" s="89" t="s">
        <v>56</v>
      </c>
    </row>
    <row r="10" spans="1:6" ht="14.25">
      <c r="A10" s="245" t="s">
        <v>212</v>
      </c>
      <c r="B10" s="246" t="s">
        <v>198</v>
      </c>
      <c r="C10" s="246" t="s">
        <v>199</v>
      </c>
      <c r="D10" s="247">
        <v>2024</v>
      </c>
      <c r="E10" s="247">
        <v>2025</v>
      </c>
      <c r="F10" s="248">
        <v>2026</v>
      </c>
    </row>
    <row r="11" spans="1:6" ht="14.25">
      <c r="A11" s="249" t="s">
        <v>389</v>
      </c>
      <c r="B11" s="250" t="s">
        <v>201</v>
      </c>
      <c r="C11" s="250" t="s">
        <v>201</v>
      </c>
      <c r="D11" s="251">
        <f>'пр 5.'!G9</f>
        <v>0</v>
      </c>
      <c r="E11" s="251">
        <f>'пр 5.'!H9</f>
        <v>141250</v>
      </c>
      <c r="F11" s="251">
        <f>'пр 5.'!I9</f>
        <v>289200</v>
      </c>
    </row>
    <row r="12" spans="1:6" ht="22.5" customHeight="1">
      <c r="A12" s="152" t="s">
        <v>43</v>
      </c>
      <c r="B12" s="263" t="s">
        <v>200</v>
      </c>
      <c r="C12" s="250" t="s">
        <v>201</v>
      </c>
      <c r="D12" s="252">
        <f>D13+D14+D15+D16</f>
        <v>2210489.5700000003</v>
      </c>
      <c r="E12" s="252">
        <f t="shared" ref="E12:F12" si="0">E13+E14+E15+E16</f>
        <v>2158934</v>
      </c>
      <c r="F12" s="252">
        <f t="shared" si="0"/>
        <v>2187494</v>
      </c>
    </row>
    <row r="13" spans="1:6" ht="30">
      <c r="A13" s="153" t="s">
        <v>44</v>
      </c>
      <c r="B13" s="264" t="s">
        <v>200</v>
      </c>
      <c r="C13" s="253" t="s">
        <v>202</v>
      </c>
      <c r="D13" s="254">
        <f>'пр 5.'!G12</f>
        <v>615900</v>
      </c>
      <c r="E13" s="254">
        <f>'пр 5.'!H12</f>
        <v>624960</v>
      </c>
      <c r="F13" s="254">
        <f>'пр 5.'!I12</f>
        <v>637980</v>
      </c>
    </row>
    <row r="14" spans="1:6" s="90" customFormat="1" ht="45">
      <c r="A14" s="153" t="s">
        <v>47</v>
      </c>
      <c r="B14" s="264" t="s">
        <v>200</v>
      </c>
      <c r="C14" s="253" t="s">
        <v>204</v>
      </c>
      <c r="D14" s="254">
        <f>'пр 5.'!G20</f>
        <v>1559439.57</v>
      </c>
      <c r="E14" s="254">
        <f>'пр 5.'!H20</f>
        <v>1502336</v>
      </c>
      <c r="F14" s="254">
        <f>'пр 5.'!I20</f>
        <v>1517876</v>
      </c>
    </row>
    <row r="15" spans="1:6" s="90" customFormat="1" ht="30">
      <c r="A15" s="153" t="s">
        <v>173</v>
      </c>
      <c r="B15" s="264" t="s">
        <v>200</v>
      </c>
      <c r="C15" s="253" t="s">
        <v>207</v>
      </c>
      <c r="D15" s="254">
        <f>'пр 5.'!G47</f>
        <v>31638</v>
      </c>
      <c r="E15" s="254">
        <f>'пр 5.'!H47</f>
        <v>31638</v>
      </c>
      <c r="F15" s="254">
        <f>'пр 5.'!I47</f>
        <v>31638</v>
      </c>
    </row>
    <row r="16" spans="1:6" s="90" customFormat="1" ht="18">
      <c r="A16" s="153" t="s">
        <v>186</v>
      </c>
      <c r="B16" s="264" t="s">
        <v>200</v>
      </c>
      <c r="C16" s="253" t="s">
        <v>208</v>
      </c>
      <c r="D16" s="254">
        <f>'пр 5.'!G53</f>
        <v>3512</v>
      </c>
      <c r="E16" s="254">
        <f>'пр 5.'!H53</f>
        <v>0</v>
      </c>
      <c r="F16" s="254">
        <f>'пр 5.'!I53</f>
        <v>0</v>
      </c>
    </row>
    <row r="17" spans="1:6" ht="14.25">
      <c r="A17" s="156" t="s">
        <v>48</v>
      </c>
      <c r="B17" s="263" t="s">
        <v>202</v>
      </c>
      <c r="C17" s="250" t="s">
        <v>201</v>
      </c>
      <c r="D17" s="252">
        <f>D18</f>
        <v>154200</v>
      </c>
      <c r="E17" s="252">
        <f t="shared" ref="E17:F17" si="1">E18</f>
        <v>170100</v>
      </c>
      <c r="F17" s="252">
        <f t="shared" si="1"/>
        <v>186300</v>
      </c>
    </row>
    <row r="18" spans="1:6" ht="15">
      <c r="A18" s="255" t="s">
        <v>372</v>
      </c>
      <c r="B18" s="256" t="s">
        <v>202</v>
      </c>
      <c r="C18" s="256" t="s">
        <v>203</v>
      </c>
      <c r="D18" s="254">
        <f>'пр 5.'!G61</f>
        <v>154200</v>
      </c>
      <c r="E18" s="254">
        <f>'пр 5.'!H61</f>
        <v>170100</v>
      </c>
      <c r="F18" s="254">
        <f>'пр 5.'!I61</f>
        <v>186300</v>
      </c>
    </row>
    <row r="19" spans="1:6" ht="28.5">
      <c r="A19" s="157" t="s">
        <v>50</v>
      </c>
      <c r="B19" s="257" t="s">
        <v>203</v>
      </c>
      <c r="C19" s="257" t="s">
        <v>201</v>
      </c>
      <c r="D19" s="252">
        <f>D20+D21</f>
        <v>6000</v>
      </c>
      <c r="E19" s="252">
        <f>E20+E21</f>
        <v>4000</v>
      </c>
      <c r="F19" s="258">
        <f>F20+F21</f>
        <v>0</v>
      </c>
    </row>
    <row r="20" spans="1:6" ht="30">
      <c r="A20" s="158" t="s">
        <v>392</v>
      </c>
      <c r="B20" s="259" t="s">
        <v>203</v>
      </c>
      <c r="C20" s="259" t="s">
        <v>209</v>
      </c>
      <c r="D20" s="254">
        <f>'пр 5.'!G72</f>
        <v>6000</v>
      </c>
      <c r="E20" s="254">
        <f>'пр 5.'!H72</f>
        <v>4000</v>
      </c>
      <c r="F20" s="254">
        <f>'пр 5.'!I72</f>
        <v>0</v>
      </c>
    </row>
    <row r="21" spans="1:6" ht="30" hidden="1">
      <c r="A21" s="158" t="s">
        <v>51</v>
      </c>
      <c r="B21" s="259" t="s">
        <v>203</v>
      </c>
      <c r="C21" s="259" t="s">
        <v>210</v>
      </c>
      <c r="D21" s="254">
        <v>0</v>
      </c>
      <c r="E21" s="254">
        <v>0</v>
      </c>
      <c r="F21" s="260">
        <v>0</v>
      </c>
    </row>
    <row r="22" spans="1:6" ht="14.25">
      <c r="A22" s="157" t="s">
        <v>52</v>
      </c>
      <c r="B22" s="250" t="s">
        <v>204</v>
      </c>
      <c r="C22" s="250" t="s">
        <v>201</v>
      </c>
      <c r="D22" s="252">
        <f>D23+D24</f>
        <v>845000</v>
      </c>
      <c r="E22" s="252">
        <f t="shared" ref="E22:F22" si="2">E23+E24</f>
        <v>863000</v>
      </c>
      <c r="F22" s="252">
        <f t="shared" si="2"/>
        <v>896000</v>
      </c>
    </row>
    <row r="23" spans="1:6" ht="25.5" customHeight="1">
      <c r="A23" s="158" t="s">
        <v>53</v>
      </c>
      <c r="B23" s="259" t="s">
        <v>204</v>
      </c>
      <c r="C23" s="259" t="s">
        <v>211</v>
      </c>
      <c r="D23" s="254">
        <f>'пр 5.'!G79</f>
        <v>845000</v>
      </c>
      <c r="E23" s="254">
        <f>'пр 5.'!H79</f>
        <v>863000</v>
      </c>
      <c r="F23" s="254">
        <f>'пр 5.'!I79</f>
        <v>896000</v>
      </c>
    </row>
    <row r="24" spans="1:6" ht="20.45" hidden="1" customHeight="1">
      <c r="A24" s="158" t="s">
        <v>278</v>
      </c>
      <c r="B24" s="259" t="s">
        <v>204</v>
      </c>
      <c r="C24" s="259" t="s">
        <v>269</v>
      </c>
      <c r="D24" s="254">
        <v>0</v>
      </c>
      <c r="E24" s="254">
        <v>0</v>
      </c>
      <c r="F24" s="254">
        <v>0</v>
      </c>
    </row>
    <row r="25" spans="1:6" ht="21" customHeight="1">
      <c r="A25" s="157" t="s">
        <v>166</v>
      </c>
      <c r="B25" s="250" t="s">
        <v>205</v>
      </c>
      <c r="C25" s="250" t="s">
        <v>201</v>
      </c>
      <c r="D25" s="252">
        <f>D26+D27</f>
        <v>719960.42999999993</v>
      </c>
      <c r="E25" s="252">
        <f t="shared" ref="E25:F25" si="3">E26+E27</f>
        <v>53916</v>
      </c>
      <c r="F25" s="252">
        <f t="shared" si="3"/>
        <v>7406</v>
      </c>
    </row>
    <row r="26" spans="1:6" ht="19.5" hidden="1" customHeight="1">
      <c r="A26" s="158" t="s">
        <v>386</v>
      </c>
      <c r="B26" s="259" t="s">
        <v>205</v>
      </c>
      <c r="C26" s="259" t="s">
        <v>202</v>
      </c>
      <c r="D26" s="254">
        <f>'пр 5.'!G89</f>
        <v>0</v>
      </c>
      <c r="E26" s="254">
        <f>'пр 5.'!H89</f>
        <v>0</v>
      </c>
      <c r="F26" s="254">
        <f>'пр 5.'!I89</f>
        <v>0</v>
      </c>
    </row>
    <row r="27" spans="1:6" ht="15">
      <c r="A27" s="158" t="s">
        <v>164</v>
      </c>
      <c r="B27" s="259" t="s">
        <v>205</v>
      </c>
      <c r="C27" s="259" t="s">
        <v>203</v>
      </c>
      <c r="D27" s="254">
        <f>'пр 5.'!G96</f>
        <v>719960.42999999993</v>
      </c>
      <c r="E27" s="254">
        <f>'пр 5.'!H96</f>
        <v>53916</v>
      </c>
      <c r="F27" s="254">
        <f>'пр 5.'!I96</f>
        <v>7406</v>
      </c>
    </row>
    <row r="28" spans="1:6" ht="14.25">
      <c r="A28" s="157" t="s">
        <v>54</v>
      </c>
      <c r="B28" s="250" t="s">
        <v>206</v>
      </c>
      <c r="C28" s="250" t="s">
        <v>201</v>
      </c>
      <c r="D28" s="252">
        <f>D29</f>
        <v>2658450</v>
      </c>
      <c r="E28" s="252">
        <f>E29</f>
        <v>2428900</v>
      </c>
      <c r="F28" s="258">
        <f>F29</f>
        <v>2403900</v>
      </c>
    </row>
    <row r="29" spans="1:6" ht="15">
      <c r="A29" s="158" t="s">
        <v>55</v>
      </c>
      <c r="B29" s="259" t="s">
        <v>206</v>
      </c>
      <c r="C29" s="259" t="s">
        <v>200</v>
      </c>
      <c r="D29" s="254">
        <f>'пр 5.'!G118</f>
        <v>2658450</v>
      </c>
      <c r="E29" s="254">
        <f>'пр 5.'!H118</f>
        <v>2428900</v>
      </c>
      <c r="F29" s="254">
        <f>'пр 5.'!I118</f>
        <v>2403900</v>
      </c>
    </row>
    <row r="30" spans="1:6" ht="18.75" customHeight="1" thickBot="1">
      <c r="A30" s="159" t="s">
        <v>385</v>
      </c>
      <c r="B30" s="261" t="s">
        <v>213</v>
      </c>
      <c r="C30" s="261" t="s">
        <v>213</v>
      </c>
      <c r="D30" s="262">
        <f>D11+D12+D17+D19+D22+D25+D28</f>
        <v>6594100</v>
      </c>
      <c r="E30" s="262">
        <f t="shared" ref="E30:F30" si="4">E11+E12+E17+E19+E22+E25+E28</f>
        <v>5820100</v>
      </c>
      <c r="F30" s="262">
        <f t="shared" si="4"/>
        <v>5970300</v>
      </c>
    </row>
    <row r="31" spans="1:6" hidden="1">
      <c r="D31" s="148">
        <f>'пр 1'!C20-'пр 3.'!D30</f>
        <v>0</v>
      </c>
      <c r="E31" s="148">
        <f>'пр 1'!D20-'пр 3.'!E30</f>
        <v>0</v>
      </c>
      <c r="F31" s="148">
        <f>'пр 1'!E20-'пр 3.'!F30</f>
        <v>0</v>
      </c>
    </row>
  </sheetData>
  <mergeCells count="2">
    <mergeCell ref="A7:F7"/>
    <mergeCell ref="A8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18"/>
  <sheetViews>
    <sheetView view="pageBreakPreview" zoomScale="60" zoomScaleNormal="80" workbookViewId="0">
      <selection activeCell="F41" sqref="F41"/>
    </sheetView>
  </sheetViews>
  <sheetFormatPr defaultColWidth="9.140625" defaultRowHeight="12.75"/>
  <cols>
    <col min="1" max="1" width="77.140625" style="70" customWidth="1"/>
    <col min="2" max="3" width="8" style="70" customWidth="1"/>
    <col min="4" max="4" width="14.28515625" style="70" customWidth="1"/>
    <col min="5" max="5" width="8" style="70" customWidth="1"/>
    <col min="6" max="8" width="14.28515625" style="70" customWidth="1"/>
    <col min="9" max="16384" width="9.140625" style="70"/>
  </cols>
  <sheetData>
    <row r="1" spans="1:8" ht="15.6" customHeight="1">
      <c r="A1" s="91"/>
      <c r="B1" s="91"/>
      <c r="C1" s="91"/>
      <c r="D1" s="91"/>
      <c r="E1" s="92"/>
      <c r="F1" s="92"/>
      <c r="G1" s="92"/>
      <c r="H1" s="72" t="s">
        <v>359</v>
      </c>
    </row>
    <row r="2" spans="1:8" ht="14.45" customHeight="1">
      <c r="A2" s="91"/>
      <c r="B2" s="91"/>
      <c r="C2" s="91"/>
      <c r="D2" s="91"/>
      <c r="E2" s="92"/>
      <c r="F2" s="92"/>
      <c r="G2" s="92"/>
      <c r="H2" s="72" t="s">
        <v>394</v>
      </c>
    </row>
    <row r="3" spans="1:8" ht="15.6" customHeight="1">
      <c r="A3" s="91"/>
      <c r="B3" s="91"/>
      <c r="C3" s="91"/>
      <c r="D3" s="91"/>
      <c r="E3" s="92"/>
      <c r="F3" s="92"/>
      <c r="G3" s="92"/>
      <c r="H3" s="72" t="s">
        <v>282</v>
      </c>
    </row>
    <row r="4" spans="1:8" ht="15" customHeight="1">
      <c r="A4" s="91"/>
      <c r="B4" s="91"/>
      <c r="C4" s="91"/>
      <c r="D4" s="91"/>
      <c r="E4" s="92"/>
      <c r="F4" s="92"/>
      <c r="G4" s="92"/>
      <c r="H4" s="72" t="str">
        <f>'пр 1'!E4</f>
        <v xml:space="preserve">от 25.12.2023 №147 </v>
      </c>
    </row>
    <row r="5" spans="1:8" ht="18.75">
      <c r="A5" s="91"/>
      <c r="B5" s="91"/>
      <c r="C5" s="91"/>
      <c r="D5" s="91"/>
      <c r="E5" s="92"/>
      <c r="F5" s="92"/>
      <c r="G5" s="91"/>
      <c r="H5" s="91"/>
    </row>
    <row r="6" spans="1:8" ht="67.150000000000006" customHeight="1">
      <c r="A6" s="343" t="s">
        <v>431</v>
      </c>
      <c r="B6" s="343"/>
      <c r="C6" s="343"/>
      <c r="D6" s="343"/>
      <c r="E6" s="343"/>
      <c r="F6" s="343"/>
      <c r="G6" s="343"/>
      <c r="H6" s="343"/>
    </row>
    <row r="7" spans="1:8" ht="16.5" thickBot="1">
      <c r="A7" s="93"/>
      <c r="B7" s="342"/>
      <c r="C7" s="342"/>
      <c r="D7" s="342"/>
      <c r="E7" s="94"/>
      <c r="F7" s="95"/>
      <c r="G7" s="96"/>
      <c r="H7" s="94" t="s">
        <v>56</v>
      </c>
    </row>
    <row r="8" spans="1:8" ht="30.75" customHeight="1">
      <c r="A8" s="265" t="s">
        <v>57</v>
      </c>
      <c r="B8" s="266" t="s">
        <v>198</v>
      </c>
      <c r="C8" s="266" t="s">
        <v>199</v>
      </c>
      <c r="D8" s="267" t="s">
        <v>59</v>
      </c>
      <c r="E8" s="267" t="s">
        <v>60</v>
      </c>
      <c r="F8" s="266">
        <v>2024</v>
      </c>
      <c r="G8" s="266">
        <v>2025</v>
      </c>
      <c r="H8" s="266">
        <v>2026</v>
      </c>
    </row>
    <row r="9" spans="1:8" ht="17.45" customHeight="1">
      <c r="A9" s="163" t="s">
        <v>389</v>
      </c>
      <c r="B9" s="169" t="s">
        <v>201</v>
      </c>
      <c r="C9" s="169" t="s">
        <v>201</v>
      </c>
      <c r="D9" s="268">
        <v>0</v>
      </c>
      <c r="E9" s="169" t="s">
        <v>375</v>
      </c>
      <c r="F9" s="167">
        <f>'пр 5.'!G9</f>
        <v>0</v>
      </c>
      <c r="G9" s="167">
        <f>'пр 5.'!H9</f>
        <v>141250</v>
      </c>
      <c r="H9" s="167">
        <f>'пр 5.'!I9</f>
        <v>289200</v>
      </c>
    </row>
    <row r="10" spans="1:8" ht="26.25" customHeight="1">
      <c r="A10" s="269" t="s">
        <v>43</v>
      </c>
      <c r="B10" s="270">
        <v>1</v>
      </c>
      <c r="C10" s="270">
        <v>0</v>
      </c>
      <c r="D10" s="271">
        <v>0</v>
      </c>
      <c r="E10" s="272">
        <v>0</v>
      </c>
      <c r="F10" s="273">
        <f>F11+F17+F34+F40</f>
        <v>2210489.5700000003</v>
      </c>
      <c r="G10" s="273">
        <f>G11+G17+G34+G40</f>
        <v>2158934</v>
      </c>
      <c r="H10" s="273">
        <f>H11+H17+H34+H40</f>
        <v>2187494</v>
      </c>
    </row>
    <row r="11" spans="1:8" ht="34.5" customHeight="1">
      <c r="A11" s="274" t="s">
        <v>44</v>
      </c>
      <c r="B11" s="270">
        <v>1</v>
      </c>
      <c r="C11" s="270">
        <v>2</v>
      </c>
      <c r="D11" s="271">
        <v>0</v>
      </c>
      <c r="E11" s="272">
        <v>0</v>
      </c>
      <c r="F11" s="273">
        <f>F12</f>
        <v>615900</v>
      </c>
      <c r="G11" s="273">
        <f t="shared" ref="G11:H11" si="0">G12</f>
        <v>624960</v>
      </c>
      <c r="H11" s="273">
        <f t="shared" si="0"/>
        <v>637980</v>
      </c>
    </row>
    <row r="12" spans="1:8" ht="48.75" customHeight="1">
      <c r="A12" s="275" t="s">
        <v>373</v>
      </c>
      <c r="B12" s="276">
        <v>1</v>
      </c>
      <c r="C12" s="276">
        <v>2</v>
      </c>
      <c r="D12" s="277">
        <v>5700000000</v>
      </c>
      <c r="E12" s="278">
        <v>0</v>
      </c>
      <c r="F12" s="279">
        <f>F13</f>
        <v>615900</v>
      </c>
      <c r="G12" s="279">
        <f t="shared" ref="G12:H12" si="1">G13</f>
        <v>624960</v>
      </c>
      <c r="H12" s="279">
        <f t="shared" si="1"/>
        <v>637980</v>
      </c>
    </row>
    <row r="13" spans="1:8" ht="23.25" customHeight="1">
      <c r="A13" s="275" t="s">
        <v>333</v>
      </c>
      <c r="B13" s="276">
        <v>1</v>
      </c>
      <c r="C13" s="276">
        <v>2</v>
      </c>
      <c r="D13" s="277">
        <v>5740000000</v>
      </c>
      <c r="E13" s="278">
        <v>0</v>
      </c>
      <c r="F13" s="279">
        <f>F14</f>
        <v>615900</v>
      </c>
      <c r="G13" s="279">
        <f t="shared" ref="G13:H13" si="2">G14</f>
        <v>624960</v>
      </c>
      <c r="H13" s="279">
        <f t="shared" si="2"/>
        <v>637980</v>
      </c>
    </row>
    <row r="14" spans="1:8" ht="23.25" customHeight="1">
      <c r="A14" s="275" t="s">
        <v>350</v>
      </c>
      <c r="B14" s="276">
        <v>1</v>
      </c>
      <c r="C14" s="276">
        <v>2</v>
      </c>
      <c r="D14" s="277">
        <v>5740500000</v>
      </c>
      <c r="E14" s="278">
        <v>0</v>
      </c>
      <c r="F14" s="279">
        <f>F15</f>
        <v>615900</v>
      </c>
      <c r="G14" s="279">
        <f t="shared" ref="G14:H14" si="3">G15</f>
        <v>624960</v>
      </c>
      <c r="H14" s="279">
        <f t="shared" si="3"/>
        <v>637980</v>
      </c>
    </row>
    <row r="15" spans="1:8" ht="23.25" customHeight="1">
      <c r="A15" s="275" t="s">
        <v>61</v>
      </c>
      <c r="B15" s="276">
        <v>1</v>
      </c>
      <c r="C15" s="276">
        <v>2</v>
      </c>
      <c r="D15" s="277">
        <v>5740510010</v>
      </c>
      <c r="E15" s="278">
        <v>0</v>
      </c>
      <c r="F15" s="279">
        <f>F16</f>
        <v>615900</v>
      </c>
      <c r="G15" s="279">
        <f t="shared" ref="G15:H15" si="4">G16</f>
        <v>624960</v>
      </c>
      <c r="H15" s="279">
        <f t="shared" si="4"/>
        <v>637980</v>
      </c>
    </row>
    <row r="16" spans="1:8" ht="23.25" customHeight="1">
      <c r="A16" s="275" t="s">
        <v>62</v>
      </c>
      <c r="B16" s="276">
        <v>1</v>
      </c>
      <c r="C16" s="276">
        <v>2</v>
      </c>
      <c r="D16" s="277">
        <v>5740510010</v>
      </c>
      <c r="E16" s="278">
        <v>120</v>
      </c>
      <c r="F16" s="279">
        <f>'пр 5.'!G17</f>
        <v>615900</v>
      </c>
      <c r="G16" s="279">
        <f>'пр 5.'!H17</f>
        <v>624960</v>
      </c>
      <c r="H16" s="279">
        <f>'пр 5.'!I17</f>
        <v>637980</v>
      </c>
    </row>
    <row r="17" spans="1:8" ht="45.75" customHeight="1">
      <c r="A17" s="274" t="s">
        <v>47</v>
      </c>
      <c r="B17" s="270">
        <v>1</v>
      </c>
      <c r="C17" s="270">
        <v>4</v>
      </c>
      <c r="D17" s="271">
        <v>0</v>
      </c>
      <c r="E17" s="272">
        <v>0</v>
      </c>
      <c r="F17" s="273">
        <f>F18</f>
        <v>1559439.57</v>
      </c>
      <c r="G17" s="273">
        <f t="shared" ref="G17:H17" si="5">G18</f>
        <v>1502336</v>
      </c>
      <c r="H17" s="273">
        <f t="shared" si="5"/>
        <v>1517876</v>
      </c>
    </row>
    <row r="18" spans="1:8" ht="48.75" customHeight="1">
      <c r="A18" s="275" t="s">
        <v>373</v>
      </c>
      <c r="B18" s="276">
        <v>1</v>
      </c>
      <c r="C18" s="276">
        <v>4</v>
      </c>
      <c r="D18" s="277">
        <v>5700000000</v>
      </c>
      <c r="E18" s="278">
        <v>0</v>
      </c>
      <c r="F18" s="279">
        <f>F19</f>
        <v>1559439.57</v>
      </c>
      <c r="G18" s="279">
        <f t="shared" ref="G18:H18" si="6">G19</f>
        <v>1502336</v>
      </c>
      <c r="H18" s="279">
        <f t="shared" si="6"/>
        <v>1517876</v>
      </c>
    </row>
    <row r="19" spans="1:8" ht="23.25" customHeight="1">
      <c r="A19" s="275" t="s">
        <v>333</v>
      </c>
      <c r="B19" s="276">
        <v>1</v>
      </c>
      <c r="C19" s="276">
        <v>4</v>
      </c>
      <c r="D19" s="277">
        <v>5740000000</v>
      </c>
      <c r="E19" s="278">
        <v>0</v>
      </c>
      <c r="F19" s="279">
        <f>F20</f>
        <v>1559439.57</v>
      </c>
      <c r="G19" s="279">
        <f t="shared" ref="G19:H19" si="7">G20</f>
        <v>1502336</v>
      </c>
      <c r="H19" s="279">
        <f t="shared" si="7"/>
        <v>1517876</v>
      </c>
    </row>
    <row r="20" spans="1:8" ht="23.25" customHeight="1">
      <c r="A20" s="275" t="s">
        <v>332</v>
      </c>
      <c r="B20" s="276">
        <v>1</v>
      </c>
      <c r="C20" s="276">
        <v>4</v>
      </c>
      <c r="D20" s="277">
        <v>5740500000</v>
      </c>
      <c r="E20" s="278">
        <v>0</v>
      </c>
      <c r="F20" s="279">
        <f>F21+F26+F28+F30+F32</f>
        <v>1559439.57</v>
      </c>
      <c r="G20" s="279">
        <f t="shared" ref="G20:H20" si="8">G21+G26+G28+G30+G32</f>
        <v>1502336</v>
      </c>
      <c r="H20" s="279">
        <f t="shared" si="8"/>
        <v>1517876</v>
      </c>
    </row>
    <row r="21" spans="1:8" ht="23.25" customHeight="1">
      <c r="A21" s="275" t="s">
        <v>401</v>
      </c>
      <c r="B21" s="276">
        <v>1</v>
      </c>
      <c r="C21" s="276">
        <v>4</v>
      </c>
      <c r="D21" s="277">
        <v>5740510020</v>
      </c>
      <c r="E21" s="278">
        <v>0</v>
      </c>
      <c r="F21" s="279">
        <f>F22+F23</f>
        <v>1187200</v>
      </c>
      <c r="G21" s="279">
        <f t="shared" ref="G21:H21" si="9">G22+G23</f>
        <v>1131660</v>
      </c>
      <c r="H21" s="279">
        <f t="shared" si="9"/>
        <v>1147200</v>
      </c>
    </row>
    <row r="22" spans="1:8" ht="23.25" customHeight="1">
      <c r="A22" s="275" t="s">
        <v>62</v>
      </c>
      <c r="B22" s="276">
        <v>1</v>
      </c>
      <c r="C22" s="276">
        <v>4</v>
      </c>
      <c r="D22" s="277">
        <v>5740510020</v>
      </c>
      <c r="E22" s="278">
        <v>120</v>
      </c>
      <c r="F22" s="279">
        <f>'пр 5.'!G25</f>
        <v>1066200</v>
      </c>
      <c r="G22" s="279">
        <f>'пр 5.'!H25</f>
        <v>1080660</v>
      </c>
      <c r="H22" s="279">
        <f>'пр 5.'!I25</f>
        <v>1106700</v>
      </c>
    </row>
    <row r="23" spans="1:8" ht="30.75" customHeight="1">
      <c r="A23" s="275" t="s">
        <v>66</v>
      </c>
      <c r="B23" s="276">
        <v>1</v>
      </c>
      <c r="C23" s="276">
        <v>4</v>
      </c>
      <c r="D23" s="277">
        <v>5740510020</v>
      </c>
      <c r="E23" s="278">
        <v>240</v>
      </c>
      <c r="F23" s="279">
        <f>'пр 5.'!G28</f>
        <v>121000</v>
      </c>
      <c r="G23" s="279">
        <f>'пр 5.'!H28</f>
        <v>51000</v>
      </c>
      <c r="H23" s="279">
        <f>'пр 5.'!I28</f>
        <v>40500</v>
      </c>
    </row>
    <row r="24" spans="1:8" ht="32.450000000000003" hidden="1" customHeight="1">
      <c r="A24" s="275" t="s">
        <v>40</v>
      </c>
      <c r="B24" s="276">
        <v>1</v>
      </c>
      <c r="C24" s="276">
        <v>4</v>
      </c>
      <c r="D24" s="277">
        <v>5740510020</v>
      </c>
      <c r="E24" s="278">
        <v>540</v>
      </c>
      <c r="F24" s="279">
        <f>'пр 5.'!G31</f>
        <v>0</v>
      </c>
      <c r="G24" s="279">
        <f>'пр 5.'!H31</f>
        <v>0</v>
      </c>
      <c r="H24" s="279">
        <f>'пр 5.'!I31</f>
        <v>0</v>
      </c>
    </row>
    <row r="25" spans="1:8" ht="39.6" hidden="1" customHeight="1">
      <c r="A25" s="275" t="s">
        <v>165</v>
      </c>
      <c r="B25" s="276">
        <v>1</v>
      </c>
      <c r="C25" s="276">
        <v>4</v>
      </c>
      <c r="D25" s="277">
        <v>5740510020</v>
      </c>
      <c r="E25" s="278">
        <v>850</v>
      </c>
      <c r="F25" s="279">
        <f>'пр 5.'!G32</f>
        <v>0</v>
      </c>
      <c r="G25" s="279">
        <f>'пр 5.'!H32</f>
        <v>0</v>
      </c>
      <c r="H25" s="279">
        <f>'пр 5.'!I32</f>
        <v>0</v>
      </c>
    </row>
    <row r="26" spans="1:8" ht="59.45" customHeight="1">
      <c r="A26" s="275" t="s">
        <v>420</v>
      </c>
      <c r="B26" s="276">
        <v>1</v>
      </c>
      <c r="C26" s="276">
        <v>4</v>
      </c>
      <c r="D26" s="280" t="s">
        <v>415</v>
      </c>
      <c r="E26" s="278">
        <v>0</v>
      </c>
      <c r="F26" s="279">
        <f>F27</f>
        <v>38800</v>
      </c>
      <c r="G26" s="279">
        <f t="shared" ref="G26:H26" si="10">G27</f>
        <v>38800</v>
      </c>
      <c r="H26" s="279">
        <f t="shared" si="10"/>
        <v>38800</v>
      </c>
    </row>
    <row r="27" spans="1:8" ht="20.45" customHeight="1">
      <c r="A27" s="275" t="s">
        <v>40</v>
      </c>
      <c r="B27" s="276">
        <v>1</v>
      </c>
      <c r="C27" s="276">
        <v>4</v>
      </c>
      <c r="D27" s="280" t="s">
        <v>415</v>
      </c>
      <c r="E27" s="278">
        <v>540</v>
      </c>
      <c r="F27" s="279">
        <f>'пр 5.'!G35</f>
        <v>38800</v>
      </c>
      <c r="G27" s="279">
        <f>'пр 5.'!H35</f>
        <v>38800</v>
      </c>
      <c r="H27" s="279">
        <f>'пр 5.'!I35</f>
        <v>38800</v>
      </c>
    </row>
    <row r="28" spans="1:8" ht="59.45" customHeight="1">
      <c r="A28" s="275" t="s">
        <v>421</v>
      </c>
      <c r="B28" s="276">
        <v>1</v>
      </c>
      <c r="C28" s="276">
        <v>4</v>
      </c>
      <c r="D28" s="280" t="s">
        <v>417</v>
      </c>
      <c r="E28" s="278">
        <v>0</v>
      </c>
      <c r="F28" s="279">
        <f>F29</f>
        <v>1563.57</v>
      </c>
      <c r="G28" s="279">
        <f t="shared" ref="G28:H28" si="11">G29</f>
        <v>0</v>
      </c>
      <c r="H28" s="279">
        <f t="shared" si="11"/>
        <v>0</v>
      </c>
    </row>
    <row r="29" spans="1:8" ht="20.45" customHeight="1">
      <c r="A29" s="275" t="s">
        <v>40</v>
      </c>
      <c r="B29" s="276">
        <v>1</v>
      </c>
      <c r="C29" s="276">
        <v>4</v>
      </c>
      <c r="D29" s="280" t="s">
        <v>417</v>
      </c>
      <c r="E29" s="278">
        <v>540</v>
      </c>
      <c r="F29" s="279">
        <f>'пр 5.'!G37</f>
        <v>1563.57</v>
      </c>
      <c r="G29" s="279">
        <f>'пр 5.'!H37</f>
        <v>0</v>
      </c>
      <c r="H29" s="279">
        <f>'пр 5.'!I37</f>
        <v>0</v>
      </c>
    </row>
    <row r="30" spans="1:8" ht="78.75" customHeight="1">
      <c r="A30" s="275" t="s">
        <v>422</v>
      </c>
      <c r="B30" s="276">
        <v>1</v>
      </c>
      <c r="C30" s="276">
        <v>4</v>
      </c>
      <c r="D30" s="280" t="s">
        <v>416</v>
      </c>
      <c r="E30" s="278">
        <v>0</v>
      </c>
      <c r="F30" s="279">
        <f>F31</f>
        <v>29400</v>
      </c>
      <c r="G30" s="279">
        <f t="shared" ref="G30:H30" si="12">G31</f>
        <v>29400</v>
      </c>
      <c r="H30" s="279">
        <f t="shared" si="12"/>
        <v>29400</v>
      </c>
    </row>
    <row r="31" spans="1:8" ht="20.45" customHeight="1">
      <c r="A31" s="275" t="s">
        <v>40</v>
      </c>
      <c r="B31" s="276">
        <v>1</v>
      </c>
      <c r="C31" s="276">
        <v>4</v>
      </c>
      <c r="D31" s="280" t="s">
        <v>416</v>
      </c>
      <c r="E31" s="278">
        <v>540</v>
      </c>
      <c r="F31" s="279">
        <f>'пр 5.'!G39</f>
        <v>29400</v>
      </c>
      <c r="G31" s="279">
        <f>'пр 5.'!H39</f>
        <v>29400</v>
      </c>
      <c r="H31" s="279">
        <f>'пр 5.'!I39</f>
        <v>29400</v>
      </c>
    </row>
    <row r="32" spans="1:8" ht="78.75" customHeight="1">
      <c r="A32" s="275" t="s">
        <v>423</v>
      </c>
      <c r="B32" s="276">
        <v>1</v>
      </c>
      <c r="C32" s="276">
        <v>4</v>
      </c>
      <c r="D32" s="280" t="s">
        <v>414</v>
      </c>
      <c r="E32" s="278">
        <v>0</v>
      </c>
      <c r="F32" s="279">
        <f>F33</f>
        <v>302476</v>
      </c>
      <c r="G32" s="279">
        <f t="shared" ref="G32:H32" si="13">G33</f>
        <v>302476</v>
      </c>
      <c r="H32" s="279">
        <f t="shared" si="13"/>
        <v>302476</v>
      </c>
    </row>
    <row r="33" spans="1:8" ht="24.75" customHeight="1">
      <c r="A33" s="275" t="s">
        <v>40</v>
      </c>
      <c r="B33" s="276">
        <v>1</v>
      </c>
      <c r="C33" s="276">
        <v>4</v>
      </c>
      <c r="D33" s="280" t="s">
        <v>414</v>
      </c>
      <c r="E33" s="278">
        <v>540</v>
      </c>
      <c r="F33" s="279">
        <f>'пр 5.'!G41</f>
        <v>302476</v>
      </c>
      <c r="G33" s="279">
        <f>'пр 5.'!H41</f>
        <v>302476</v>
      </c>
      <c r="H33" s="279">
        <f>'пр 5.'!I41</f>
        <v>302476</v>
      </c>
    </row>
    <row r="34" spans="1:8" ht="30.75" customHeight="1">
      <c r="A34" s="274" t="s">
        <v>173</v>
      </c>
      <c r="B34" s="270">
        <v>1</v>
      </c>
      <c r="C34" s="270">
        <v>6</v>
      </c>
      <c r="D34" s="271">
        <v>0</v>
      </c>
      <c r="E34" s="272">
        <v>0</v>
      </c>
      <c r="F34" s="273">
        <f>F35</f>
        <v>31638</v>
      </c>
      <c r="G34" s="273">
        <f t="shared" ref="G34:H34" si="14">G35</f>
        <v>31638</v>
      </c>
      <c r="H34" s="273">
        <f t="shared" si="14"/>
        <v>31638</v>
      </c>
    </row>
    <row r="35" spans="1:8" ht="49.5" customHeight="1">
      <c r="A35" s="275" t="s">
        <v>373</v>
      </c>
      <c r="B35" s="276">
        <v>1</v>
      </c>
      <c r="C35" s="276">
        <v>6</v>
      </c>
      <c r="D35" s="277">
        <v>5700000000</v>
      </c>
      <c r="E35" s="278">
        <v>0</v>
      </c>
      <c r="F35" s="279">
        <f>F36</f>
        <v>31638</v>
      </c>
      <c r="G35" s="279">
        <f t="shared" ref="G35:H35" si="15">G36</f>
        <v>31638</v>
      </c>
      <c r="H35" s="279">
        <f t="shared" si="15"/>
        <v>31638</v>
      </c>
    </row>
    <row r="36" spans="1:8" ht="22.5" customHeight="1">
      <c r="A36" s="275" t="s">
        <v>333</v>
      </c>
      <c r="B36" s="276">
        <v>1</v>
      </c>
      <c r="C36" s="276">
        <v>6</v>
      </c>
      <c r="D36" s="277">
        <v>5740000000</v>
      </c>
      <c r="E36" s="278">
        <v>0</v>
      </c>
      <c r="F36" s="279">
        <f>F37</f>
        <v>31638</v>
      </c>
      <c r="G36" s="279">
        <f t="shared" ref="G36:H36" si="16">G37</f>
        <v>31638</v>
      </c>
      <c r="H36" s="279">
        <f t="shared" si="16"/>
        <v>31638</v>
      </c>
    </row>
    <row r="37" spans="1:8" ht="22.5" customHeight="1">
      <c r="A37" s="275" t="s">
        <v>350</v>
      </c>
      <c r="B37" s="276">
        <v>1</v>
      </c>
      <c r="C37" s="276">
        <v>6</v>
      </c>
      <c r="D37" s="277">
        <v>5740500000</v>
      </c>
      <c r="E37" s="278">
        <v>0</v>
      </c>
      <c r="F37" s="279">
        <f>F38</f>
        <v>31638</v>
      </c>
      <c r="G37" s="279">
        <f t="shared" ref="G37:H37" si="17">G38</f>
        <v>31638</v>
      </c>
      <c r="H37" s="279">
        <f t="shared" si="17"/>
        <v>31638</v>
      </c>
    </row>
    <row r="38" spans="1:8" ht="61.5" customHeight="1">
      <c r="A38" s="275" t="s">
        <v>424</v>
      </c>
      <c r="B38" s="276">
        <v>1</v>
      </c>
      <c r="C38" s="276">
        <v>6</v>
      </c>
      <c r="D38" s="280" t="s">
        <v>413</v>
      </c>
      <c r="E38" s="278">
        <v>0</v>
      </c>
      <c r="F38" s="279">
        <f>F39</f>
        <v>31638</v>
      </c>
      <c r="G38" s="279">
        <f t="shared" ref="G38:H38" si="18">G39</f>
        <v>31638</v>
      </c>
      <c r="H38" s="279">
        <f t="shared" si="18"/>
        <v>31638</v>
      </c>
    </row>
    <row r="39" spans="1:8" ht="24" customHeight="1">
      <c r="A39" s="275" t="s">
        <v>40</v>
      </c>
      <c r="B39" s="276">
        <v>1</v>
      </c>
      <c r="C39" s="276">
        <v>6</v>
      </c>
      <c r="D39" s="280" t="s">
        <v>413</v>
      </c>
      <c r="E39" s="278">
        <v>540</v>
      </c>
      <c r="F39" s="279">
        <f>'пр 5.'!G51</f>
        <v>31638</v>
      </c>
      <c r="G39" s="279">
        <f>'пр 5.'!H51</f>
        <v>31638</v>
      </c>
      <c r="H39" s="279">
        <f>'пр 5.'!I51</f>
        <v>31638</v>
      </c>
    </row>
    <row r="40" spans="1:8" ht="24" customHeight="1">
      <c r="A40" s="274" t="s">
        <v>186</v>
      </c>
      <c r="B40" s="276">
        <v>1</v>
      </c>
      <c r="C40" s="276">
        <v>13</v>
      </c>
      <c r="D40" s="281">
        <v>0</v>
      </c>
      <c r="E40" s="282">
        <v>0</v>
      </c>
      <c r="F40" s="273">
        <f>F41</f>
        <v>3512</v>
      </c>
      <c r="G40" s="273">
        <f t="shared" ref="G40:H40" si="19">G41</f>
        <v>0</v>
      </c>
      <c r="H40" s="273">
        <f t="shared" si="19"/>
        <v>0</v>
      </c>
    </row>
    <row r="41" spans="1:8" ht="48" customHeight="1">
      <c r="A41" s="275" t="s">
        <v>373</v>
      </c>
      <c r="B41" s="276">
        <v>1</v>
      </c>
      <c r="C41" s="276">
        <v>13</v>
      </c>
      <c r="D41" s="277">
        <v>5700000000</v>
      </c>
      <c r="E41" s="278">
        <v>0</v>
      </c>
      <c r="F41" s="279">
        <f>F42</f>
        <v>3512</v>
      </c>
      <c r="G41" s="279">
        <f t="shared" ref="G41:H41" si="20">G42</f>
        <v>0</v>
      </c>
      <c r="H41" s="279">
        <f t="shared" si="20"/>
        <v>0</v>
      </c>
    </row>
    <row r="42" spans="1:8" ht="21.75" customHeight="1">
      <c r="A42" s="275" t="s">
        <v>333</v>
      </c>
      <c r="B42" s="276">
        <v>1</v>
      </c>
      <c r="C42" s="276">
        <v>13</v>
      </c>
      <c r="D42" s="283">
        <v>5740000000</v>
      </c>
      <c r="E42" s="284">
        <v>0</v>
      </c>
      <c r="F42" s="279">
        <f>F43</f>
        <v>3512</v>
      </c>
      <c r="G42" s="279">
        <f t="shared" ref="G42:H44" si="21">G43</f>
        <v>0</v>
      </c>
      <c r="H42" s="279">
        <f t="shared" si="21"/>
        <v>0</v>
      </c>
    </row>
    <row r="43" spans="1:8" ht="21.75" customHeight="1">
      <c r="A43" s="275" t="s">
        <v>350</v>
      </c>
      <c r="B43" s="276">
        <v>1</v>
      </c>
      <c r="C43" s="276">
        <v>13</v>
      </c>
      <c r="D43" s="283">
        <v>5740500000</v>
      </c>
      <c r="E43" s="284">
        <v>0</v>
      </c>
      <c r="F43" s="279">
        <f>F44</f>
        <v>3512</v>
      </c>
      <c r="G43" s="279">
        <f t="shared" si="21"/>
        <v>0</v>
      </c>
      <c r="H43" s="279">
        <f t="shared" si="21"/>
        <v>0</v>
      </c>
    </row>
    <row r="44" spans="1:8" ht="21.75" customHeight="1">
      <c r="A44" s="275" t="s">
        <v>187</v>
      </c>
      <c r="B44" s="276">
        <v>1</v>
      </c>
      <c r="C44" s="276">
        <v>13</v>
      </c>
      <c r="D44" s="283">
        <v>5740595100</v>
      </c>
      <c r="E44" s="284">
        <v>0</v>
      </c>
      <c r="F44" s="279">
        <f>F45</f>
        <v>3512</v>
      </c>
      <c r="G44" s="279">
        <f t="shared" si="21"/>
        <v>0</v>
      </c>
      <c r="H44" s="279">
        <f t="shared" si="21"/>
        <v>0</v>
      </c>
    </row>
    <row r="45" spans="1:8" ht="21.75" customHeight="1">
      <c r="A45" s="275" t="s">
        <v>165</v>
      </c>
      <c r="B45" s="276">
        <v>1</v>
      </c>
      <c r="C45" s="276">
        <v>13</v>
      </c>
      <c r="D45" s="283">
        <v>5740595100</v>
      </c>
      <c r="E45" s="284">
        <v>850</v>
      </c>
      <c r="F45" s="279">
        <f>'пр 5.'!G58</f>
        <v>3512</v>
      </c>
      <c r="G45" s="279">
        <f>'пр 5.'!H58</f>
        <v>0</v>
      </c>
      <c r="H45" s="279">
        <f>'пр 5.'!I58</f>
        <v>0</v>
      </c>
    </row>
    <row r="46" spans="1:8" ht="21.75" customHeight="1">
      <c r="A46" s="269" t="s">
        <v>48</v>
      </c>
      <c r="B46" s="270">
        <v>2</v>
      </c>
      <c r="C46" s="270">
        <v>0</v>
      </c>
      <c r="D46" s="271">
        <v>0</v>
      </c>
      <c r="E46" s="272">
        <v>0</v>
      </c>
      <c r="F46" s="273">
        <f>F47</f>
        <v>154200</v>
      </c>
      <c r="G46" s="273">
        <f t="shared" ref="G46:H50" si="22">G47</f>
        <v>170100</v>
      </c>
      <c r="H46" s="273">
        <f t="shared" si="22"/>
        <v>186300</v>
      </c>
    </row>
    <row r="47" spans="1:8" ht="21.75" customHeight="1">
      <c r="A47" s="285" t="s">
        <v>372</v>
      </c>
      <c r="B47" s="270">
        <v>2</v>
      </c>
      <c r="C47" s="270">
        <v>3</v>
      </c>
      <c r="D47" s="271">
        <v>0</v>
      </c>
      <c r="E47" s="272">
        <v>0</v>
      </c>
      <c r="F47" s="273">
        <f>F48</f>
        <v>154200</v>
      </c>
      <c r="G47" s="273">
        <f t="shared" si="22"/>
        <v>170100</v>
      </c>
      <c r="H47" s="273">
        <f t="shared" si="22"/>
        <v>186300</v>
      </c>
    </row>
    <row r="48" spans="1:8" ht="48" customHeight="1">
      <c r="A48" s="275" t="s">
        <v>373</v>
      </c>
      <c r="B48" s="276">
        <v>2</v>
      </c>
      <c r="C48" s="276">
        <v>3</v>
      </c>
      <c r="D48" s="277">
        <v>5700000000</v>
      </c>
      <c r="E48" s="278">
        <v>0</v>
      </c>
      <c r="F48" s="279">
        <f>F49</f>
        <v>154200</v>
      </c>
      <c r="G48" s="279">
        <f t="shared" si="22"/>
        <v>170100</v>
      </c>
      <c r="H48" s="279">
        <f t="shared" si="22"/>
        <v>186300</v>
      </c>
    </row>
    <row r="49" spans="1:8" ht="23.25" customHeight="1">
      <c r="A49" s="275" t="s">
        <v>333</v>
      </c>
      <c r="B49" s="276">
        <v>2</v>
      </c>
      <c r="C49" s="276">
        <v>3</v>
      </c>
      <c r="D49" s="277">
        <v>5740000000</v>
      </c>
      <c r="E49" s="278">
        <v>0</v>
      </c>
      <c r="F49" s="279">
        <f>F50</f>
        <v>154200</v>
      </c>
      <c r="G49" s="279">
        <f t="shared" si="22"/>
        <v>170100</v>
      </c>
      <c r="H49" s="279">
        <f t="shared" si="22"/>
        <v>186300</v>
      </c>
    </row>
    <row r="50" spans="1:8" ht="23.25" customHeight="1">
      <c r="A50" s="275" t="s">
        <v>402</v>
      </c>
      <c r="B50" s="276">
        <v>2</v>
      </c>
      <c r="C50" s="276">
        <v>3</v>
      </c>
      <c r="D50" s="277">
        <v>5740500000</v>
      </c>
      <c r="E50" s="278">
        <v>0</v>
      </c>
      <c r="F50" s="279">
        <f>F51</f>
        <v>154200</v>
      </c>
      <c r="G50" s="279">
        <f t="shared" si="22"/>
        <v>170100</v>
      </c>
      <c r="H50" s="279">
        <f t="shared" si="22"/>
        <v>186300</v>
      </c>
    </row>
    <row r="51" spans="1:8" ht="30.75" customHeight="1">
      <c r="A51" s="275" t="s">
        <v>363</v>
      </c>
      <c r="B51" s="276">
        <v>2</v>
      </c>
      <c r="C51" s="276">
        <v>3</v>
      </c>
      <c r="D51" s="277">
        <v>5740551180</v>
      </c>
      <c r="E51" s="278">
        <v>0</v>
      </c>
      <c r="F51" s="279">
        <f>F52+F53</f>
        <v>154200</v>
      </c>
      <c r="G51" s="279">
        <f t="shared" ref="G51:H51" si="23">G52+G53</f>
        <v>170100</v>
      </c>
      <c r="H51" s="279">
        <f t="shared" si="23"/>
        <v>186300</v>
      </c>
    </row>
    <row r="52" spans="1:8" ht="24" customHeight="1">
      <c r="A52" s="275" t="s">
        <v>62</v>
      </c>
      <c r="B52" s="276">
        <v>2</v>
      </c>
      <c r="C52" s="276">
        <v>3</v>
      </c>
      <c r="D52" s="277">
        <v>5740551180</v>
      </c>
      <c r="E52" s="278">
        <v>120</v>
      </c>
      <c r="F52" s="279">
        <f>'пр 5.'!G66</f>
        <v>153200</v>
      </c>
      <c r="G52" s="279">
        <f>'пр 5.'!H66</f>
        <v>169100</v>
      </c>
      <c r="H52" s="279">
        <f>'пр 5.'!I66</f>
        <v>185300</v>
      </c>
    </row>
    <row r="53" spans="1:8" ht="30.75" customHeight="1">
      <c r="A53" s="275" t="s">
        <v>66</v>
      </c>
      <c r="B53" s="276">
        <v>2</v>
      </c>
      <c r="C53" s="276">
        <v>3</v>
      </c>
      <c r="D53" s="277">
        <v>5740551180</v>
      </c>
      <c r="E53" s="278">
        <v>240</v>
      </c>
      <c r="F53" s="279">
        <f>'пр 5.'!G69</f>
        <v>1000</v>
      </c>
      <c r="G53" s="279">
        <f>'пр 5.'!H69</f>
        <v>1000</v>
      </c>
      <c r="H53" s="279">
        <f>'пр 5.'!I69</f>
        <v>1000</v>
      </c>
    </row>
    <row r="54" spans="1:8" ht="30.75" customHeight="1">
      <c r="A54" s="269" t="s">
        <v>50</v>
      </c>
      <c r="B54" s="270">
        <v>3</v>
      </c>
      <c r="C54" s="270">
        <v>0</v>
      </c>
      <c r="D54" s="271">
        <v>0</v>
      </c>
      <c r="E54" s="272">
        <v>0</v>
      </c>
      <c r="F54" s="273">
        <f t="shared" ref="F54:F59" si="24">F55</f>
        <v>6000</v>
      </c>
      <c r="G54" s="273">
        <f t="shared" ref="G54:H54" si="25">G55</f>
        <v>4000</v>
      </c>
      <c r="H54" s="273">
        <f t="shared" si="25"/>
        <v>0</v>
      </c>
    </row>
    <row r="55" spans="1:8" ht="30.6" customHeight="1">
      <c r="A55" s="274" t="s">
        <v>403</v>
      </c>
      <c r="B55" s="270">
        <v>3</v>
      </c>
      <c r="C55" s="270">
        <v>10</v>
      </c>
      <c r="D55" s="271">
        <v>0</v>
      </c>
      <c r="E55" s="272">
        <v>0</v>
      </c>
      <c r="F55" s="273">
        <f t="shared" si="24"/>
        <v>6000</v>
      </c>
      <c r="G55" s="273">
        <f t="shared" ref="G55:H55" si="26">G56</f>
        <v>4000</v>
      </c>
      <c r="H55" s="273">
        <f t="shared" si="26"/>
        <v>0</v>
      </c>
    </row>
    <row r="56" spans="1:8" ht="45.75" customHeight="1">
      <c r="A56" s="275" t="s">
        <v>373</v>
      </c>
      <c r="B56" s="276">
        <v>3</v>
      </c>
      <c r="C56" s="276">
        <v>10</v>
      </c>
      <c r="D56" s="277">
        <v>5700000000</v>
      </c>
      <c r="E56" s="278">
        <v>0</v>
      </c>
      <c r="F56" s="279">
        <f t="shared" si="24"/>
        <v>6000</v>
      </c>
      <c r="G56" s="279">
        <f t="shared" ref="G56:H56" si="27">G57</f>
        <v>4000</v>
      </c>
      <c r="H56" s="279">
        <f t="shared" si="27"/>
        <v>0</v>
      </c>
    </row>
    <row r="57" spans="1:8" ht="24.75" customHeight="1">
      <c r="A57" s="275" t="s">
        <v>333</v>
      </c>
      <c r="B57" s="276">
        <v>3</v>
      </c>
      <c r="C57" s="276">
        <v>10</v>
      </c>
      <c r="D57" s="277">
        <v>5740000000</v>
      </c>
      <c r="E57" s="278">
        <v>0</v>
      </c>
      <c r="F57" s="279">
        <f t="shared" si="24"/>
        <v>6000</v>
      </c>
      <c r="G57" s="279">
        <f t="shared" ref="G57:H57" si="28">G58</f>
        <v>4000</v>
      </c>
      <c r="H57" s="279">
        <f t="shared" si="28"/>
        <v>0</v>
      </c>
    </row>
    <row r="58" spans="1:8" ht="24.75" customHeight="1">
      <c r="A58" s="275" t="s">
        <v>334</v>
      </c>
      <c r="B58" s="276">
        <v>3</v>
      </c>
      <c r="C58" s="276">
        <v>10</v>
      </c>
      <c r="D58" s="277">
        <v>5740100000</v>
      </c>
      <c r="E58" s="278">
        <v>0</v>
      </c>
      <c r="F58" s="279">
        <f t="shared" si="24"/>
        <v>6000</v>
      </c>
      <c r="G58" s="279">
        <f t="shared" ref="G58:H58" si="29">G59</f>
        <v>4000</v>
      </c>
      <c r="H58" s="279">
        <f t="shared" si="29"/>
        <v>0</v>
      </c>
    </row>
    <row r="59" spans="1:8" ht="30.75" customHeight="1">
      <c r="A59" s="275" t="s">
        <v>335</v>
      </c>
      <c r="B59" s="276">
        <v>3</v>
      </c>
      <c r="C59" s="276">
        <v>10</v>
      </c>
      <c r="D59" s="277">
        <v>5740195020</v>
      </c>
      <c r="E59" s="278">
        <v>0</v>
      </c>
      <c r="F59" s="279">
        <f t="shared" si="24"/>
        <v>6000</v>
      </c>
      <c r="G59" s="279">
        <f t="shared" ref="G59:H59" si="30">G60</f>
        <v>4000</v>
      </c>
      <c r="H59" s="279">
        <f t="shared" si="30"/>
        <v>0</v>
      </c>
    </row>
    <row r="60" spans="1:8" ht="30.75" customHeight="1">
      <c r="A60" s="275" t="s">
        <v>66</v>
      </c>
      <c r="B60" s="276">
        <v>3</v>
      </c>
      <c r="C60" s="276">
        <v>10</v>
      </c>
      <c r="D60" s="277">
        <v>5740195020</v>
      </c>
      <c r="E60" s="278">
        <v>240</v>
      </c>
      <c r="F60" s="279">
        <f>'пр 5.'!G77</f>
        <v>6000</v>
      </c>
      <c r="G60" s="279">
        <f>'пр 5.'!H77</f>
        <v>4000</v>
      </c>
      <c r="H60" s="279">
        <f>'пр 5.'!I77</f>
        <v>0</v>
      </c>
    </row>
    <row r="61" spans="1:8" ht="24.75" customHeight="1">
      <c r="A61" s="269" t="s">
        <v>52</v>
      </c>
      <c r="B61" s="270">
        <v>4</v>
      </c>
      <c r="C61" s="270">
        <v>0</v>
      </c>
      <c r="D61" s="271">
        <v>0</v>
      </c>
      <c r="E61" s="272">
        <v>0</v>
      </c>
      <c r="F61" s="273">
        <f t="shared" ref="F61:H66" si="31">F62</f>
        <v>845000</v>
      </c>
      <c r="G61" s="273">
        <f t="shared" si="31"/>
        <v>863000</v>
      </c>
      <c r="H61" s="273">
        <f t="shared" si="31"/>
        <v>896000</v>
      </c>
    </row>
    <row r="62" spans="1:8" ht="24.75" customHeight="1">
      <c r="A62" s="274" t="s">
        <v>53</v>
      </c>
      <c r="B62" s="270">
        <v>4</v>
      </c>
      <c r="C62" s="270">
        <v>9</v>
      </c>
      <c r="D62" s="271">
        <v>0</v>
      </c>
      <c r="E62" s="272">
        <v>0</v>
      </c>
      <c r="F62" s="273">
        <f t="shared" si="31"/>
        <v>845000</v>
      </c>
      <c r="G62" s="273">
        <f t="shared" si="31"/>
        <v>863000</v>
      </c>
      <c r="H62" s="273">
        <f t="shared" si="31"/>
        <v>896000</v>
      </c>
    </row>
    <row r="63" spans="1:8" ht="46.5" customHeight="1">
      <c r="A63" s="275" t="s">
        <v>373</v>
      </c>
      <c r="B63" s="276">
        <v>4</v>
      </c>
      <c r="C63" s="276">
        <v>9</v>
      </c>
      <c r="D63" s="277">
        <v>5700000000</v>
      </c>
      <c r="E63" s="278">
        <v>0</v>
      </c>
      <c r="F63" s="279">
        <f t="shared" si="31"/>
        <v>845000</v>
      </c>
      <c r="G63" s="279">
        <f t="shared" si="31"/>
        <v>863000</v>
      </c>
      <c r="H63" s="279">
        <f t="shared" si="31"/>
        <v>896000</v>
      </c>
    </row>
    <row r="64" spans="1:8" ht="24" customHeight="1">
      <c r="A64" s="275" t="s">
        <v>333</v>
      </c>
      <c r="B64" s="276">
        <v>4</v>
      </c>
      <c r="C64" s="276">
        <v>9</v>
      </c>
      <c r="D64" s="277">
        <v>5740000000</v>
      </c>
      <c r="E64" s="278">
        <v>0</v>
      </c>
      <c r="F64" s="279">
        <f t="shared" si="31"/>
        <v>845000</v>
      </c>
      <c r="G64" s="279">
        <f t="shared" si="31"/>
        <v>863000</v>
      </c>
      <c r="H64" s="279">
        <f t="shared" si="31"/>
        <v>896000</v>
      </c>
    </row>
    <row r="65" spans="1:8" ht="24" customHeight="1">
      <c r="A65" s="275" t="s">
        <v>336</v>
      </c>
      <c r="B65" s="276">
        <v>4</v>
      </c>
      <c r="C65" s="276">
        <v>9</v>
      </c>
      <c r="D65" s="277">
        <v>5740200000</v>
      </c>
      <c r="E65" s="278">
        <v>0</v>
      </c>
      <c r="F65" s="279">
        <f t="shared" si="31"/>
        <v>845000</v>
      </c>
      <c r="G65" s="279">
        <f t="shared" si="31"/>
        <v>863000</v>
      </c>
      <c r="H65" s="279">
        <f t="shared" si="31"/>
        <v>896000</v>
      </c>
    </row>
    <row r="66" spans="1:8" ht="30.75" customHeight="1">
      <c r="A66" s="275" t="s">
        <v>67</v>
      </c>
      <c r="B66" s="276">
        <v>4</v>
      </c>
      <c r="C66" s="276">
        <v>9</v>
      </c>
      <c r="D66" s="277">
        <v>5740295280</v>
      </c>
      <c r="E66" s="278">
        <v>0</v>
      </c>
      <c r="F66" s="279">
        <f t="shared" si="31"/>
        <v>845000</v>
      </c>
      <c r="G66" s="279">
        <f t="shared" si="31"/>
        <v>863000</v>
      </c>
      <c r="H66" s="279">
        <f t="shared" si="31"/>
        <v>896000</v>
      </c>
    </row>
    <row r="67" spans="1:8" ht="30.75" customHeight="1">
      <c r="A67" s="275" t="s">
        <v>66</v>
      </c>
      <c r="B67" s="276">
        <v>4</v>
      </c>
      <c r="C67" s="276">
        <v>9</v>
      </c>
      <c r="D67" s="277">
        <v>5740295280</v>
      </c>
      <c r="E67" s="278">
        <v>240</v>
      </c>
      <c r="F67" s="279">
        <f>'пр 5.'!G85</f>
        <v>845000</v>
      </c>
      <c r="G67" s="279">
        <f>'пр 5.'!H85</f>
        <v>863000</v>
      </c>
      <c r="H67" s="279">
        <f>'пр 5.'!I85</f>
        <v>896000</v>
      </c>
    </row>
    <row r="68" spans="1:8" ht="30.75" hidden="1" customHeight="1">
      <c r="A68" s="269" t="s">
        <v>278</v>
      </c>
      <c r="B68" s="270">
        <v>4</v>
      </c>
      <c r="C68" s="270">
        <v>12</v>
      </c>
      <c r="D68" s="271">
        <v>0</v>
      </c>
      <c r="E68" s="272">
        <v>0</v>
      </c>
      <c r="F68" s="273" t="e">
        <f>F69</f>
        <v>#REF!</v>
      </c>
      <c r="G68" s="273" t="e">
        <f t="shared" ref="G68:H68" si="32">G69</f>
        <v>#REF!</v>
      </c>
      <c r="H68" s="273" t="e">
        <f t="shared" si="32"/>
        <v>#REF!</v>
      </c>
    </row>
    <row r="69" spans="1:8" ht="44.25" hidden="1" customHeight="1">
      <c r="A69" s="275" t="s">
        <v>285</v>
      </c>
      <c r="B69" s="276">
        <v>4</v>
      </c>
      <c r="C69" s="276">
        <v>12</v>
      </c>
      <c r="D69" s="277">
        <v>5700000000</v>
      </c>
      <c r="E69" s="278">
        <v>0</v>
      </c>
      <c r="F69" s="279" t="e">
        <f>F70</f>
        <v>#REF!</v>
      </c>
      <c r="G69" s="279" t="e">
        <f t="shared" ref="G69:G72" si="33">G70</f>
        <v>#REF!</v>
      </c>
      <c r="H69" s="279" t="e">
        <f t="shared" ref="H69:H72" si="34">H70</f>
        <v>#REF!</v>
      </c>
    </row>
    <row r="70" spans="1:8" ht="33.75" hidden="1" customHeight="1">
      <c r="A70" s="275" t="s">
        <v>333</v>
      </c>
      <c r="B70" s="276">
        <v>4</v>
      </c>
      <c r="C70" s="276">
        <v>12</v>
      </c>
      <c r="D70" s="277">
        <v>5740000000</v>
      </c>
      <c r="E70" s="278">
        <v>0</v>
      </c>
      <c r="F70" s="279" t="e">
        <f>F71</f>
        <v>#REF!</v>
      </c>
      <c r="G70" s="279" t="e">
        <f t="shared" si="33"/>
        <v>#REF!</v>
      </c>
      <c r="H70" s="279" t="e">
        <f t="shared" si="34"/>
        <v>#REF!</v>
      </c>
    </row>
    <row r="71" spans="1:8" ht="30.75" hidden="1" customHeight="1">
      <c r="A71" s="275" t="s">
        <v>338</v>
      </c>
      <c r="B71" s="276">
        <v>4</v>
      </c>
      <c r="C71" s="276">
        <v>12</v>
      </c>
      <c r="D71" s="277">
        <v>5740300000</v>
      </c>
      <c r="E71" s="278">
        <v>0</v>
      </c>
      <c r="F71" s="279" t="e">
        <f>F72+F74+F76</f>
        <v>#REF!</v>
      </c>
      <c r="G71" s="279" t="e">
        <f t="shared" si="33"/>
        <v>#REF!</v>
      </c>
      <c r="H71" s="279" t="e">
        <f t="shared" si="34"/>
        <v>#REF!</v>
      </c>
    </row>
    <row r="72" spans="1:8" ht="30.75" hidden="1" customHeight="1">
      <c r="A72" s="275" t="s">
        <v>339</v>
      </c>
      <c r="B72" s="276">
        <v>4</v>
      </c>
      <c r="C72" s="276">
        <v>12</v>
      </c>
      <c r="D72" s="277">
        <v>5740390010</v>
      </c>
      <c r="E72" s="278">
        <v>0</v>
      </c>
      <c r="F72" s="279" t="e">
        <f>F73</f>
        <v>#REF!</v>
      </c>
      <c r="G72" s="279" t="e">
        <f t="shared" si="33"/>
        <v>#REF!</v>
      </c>
      <c r="H72" s="279" t="e">
        <f t="shared" si="34"/>
        <v>#REF!</v>
      </c>
    </row>
    <row r="73" spans="1:8" ht="30.75" hidden="1" customHeight="1">
      <c r="A73" s="275" t="s">
        <v>66</v>
      </c>
      <c r="B73" s="276">
        <v>4</v>
      </c>
      <c r="C73" s="276">
        <v>12</v>
      </c>
      <c r="D73" s="277">
        <v>5740390010</v>
      </c>
      <c r="E73" s="278">
        <v>240</v>
      </c>
      <c r="F73" s="279" t="e">
        <f>'пр 5.'!#REF!</f>
        <v>#REF!</v>
      </c>
      <c r="G73" s="279" t="e">
        <f>'пр 5.'!#REF!</f>
        <v>#REF!</v>
      </c>
      <c r="H73" s="279" t="e">
        <f>'пр 5.'!#REF!</f>
        <v>#REF!</v>
      </c>
    </row>
    <row r="74" spans="1:8" ht="38.25" hidden="1" customHeight="1">
      <c r="A74" s="174" t="s">
        <v>340</v>
      </c>
      <c r="B74" s="276">
        <v>4</v>
      </c>
      <c r="C74" s="276">
        <v>12</v>
      </c>
      <c r="D74" s="277">
        <v>5740390030</v>
      </c>
      <c r="E74" s="278">
        <v>0</v>
      </c>
      <c r="F74" s="279" t="e">
        <f>F75</f>
        <v>#REF!</v>
      </c>
      <c r="G74" s="279" t="e">
        <f t="shared" ref="G74" si="35">G75</f>
        <v>#REF!</v>
      </c>
      <c r="H74" s="279" t="e">
        <f t="shared" ref="H74" si="36">H75</f>
        <v>#REF!</v>
      </c>
    </row>
    <row r="75" spans="1:8" ht="26.25" hidden="1" customHeight="1">
      <c r="A75" s="275" t="s">
        <v>66</v>
      </c>
      <c r="B75" s="276">
        <v>4</v>
      </c>
      <c r="C75" s="276">
        <v>12</v>
      </c>
      <c r="D75" s="277">
        <v>5740390030</v>
      </c>
      <c r="E75" s="278">
        <v>240</v>
      </c>
      <c r="F75" s="279" t="e">
        <f>'пр 5.'!#REF!</f>
        <v>#REF!</v>
      </c>
      <c r="G75" s="279" t="e">
        <f>'пр 5.'!#REF!</f>
        <v>#REF!</v>
      </c>
      <c r="H75" s="279" t="e">
        <f>'пр 5.'!#REF!</f>
        <v>#REF!</v>
      </c>
    </row>
    <row r="76" spans="1:8" ht="47.25" hidden="1" customHeight="1">
      <c r="A76" s="174" t="s">
        <v>341</v>
      </c>
      <c r="B76" s="276">
        <v>4</v>
      </c>
      <c r="C76" s="276">
        <v>12</v>
      </c>
      <c r="D76" s="277">
        <v>5740390050</v>
      </c>
      <c r="E76" s="278">
        <v>0</v>
      </c>
      <c r="F76" s="279" t="e">
        <f>F77</f>
        <v>#REF!</v>
      </c>
      <c r="G76" s="279" t="e">
        <f t="shared" ref="G76:H76" si="37">G77</f>
        <v>#REF!</v>
      </c>
      <c r="H76" s="279" t="e">
        <f t="shared" si="37"/>
        <v>#REF!</v>
      </c>
    </row>
    <row r="77" spans="1:8" ht="18" hidden="1" customHeight="1">
      <c r="A77" s="275" t="s">
        <v>66</v>
      </c>
      <c r="B77" s="276">
        <v>4</v>
      </c>
      <c r="C77" s="276">
        <v>12</v>
      </c>
      <c r="D77" s="277">
        <v>5740390050</v>
      </c>
      <c r="E77" s="278">
        <v>240</v>
      </c>
      <c r="F77" s="279" t="e">
        <f>'пр 5.'!#REF!</f>
        <v>#REF!</v>
      </c>
      <c r="G77" s="279" t="e">
        <f>'пр 5.'!#REF!</f>
        <v>#REF!</v>
      </c>
      <c r="H77" s="279" t="e">
        <f>'пр 5.'!#REF!</f>
        <v>#REF!</v>
      </c>
    </row>
    <row r="78" spans="1:8" ht="21" customHeight="1">
      <c r="A78" s="269" t="s">
        <v>166</v>
      </c>
      <c r="B78" s="270">
        <v>5</v>
      </c>
      <c r="C78" s="270">
        <v>0</v>
      </c>
      <c r="D78" s="271">
        <v>0</v>
      </c>
      <c r="E78" s="272">
        <v>0</v>
      </c>
      <c r="F78" s="273">
        <f>F79+F85</f>
        <v>719960.42999999993</v>
      </c>
      <c r="G78" s="273">
        <f t="shared" ref="G78" si="38">G79+G85</f>
        <v>53916</v>
      </c>
      <c r="H78" s="273">
        <f t="shared" ref="H78" si="39">H79+H85</f>
        <v>7406</v>
      </c>
    </row>
    <row r="79" spans="1:8" ht="19.5" hidden="1" customHeight="1">
      <c r="A79" s="286" t="s">
        <v>386</v>
      </c>
      <c r="B79" s="287">
        <v>5</v>
      </c>
      <c r="C79" s="287">
        <v>2</v>
      </c>
      <c r="D79" s="281">
        <v>0</v>
      </c>
      <c r="E79" s="282">
        <v>0</v>
      </c>
      <c r="F79" s="288">
        <f>F80</f>
        <v>0</v>
      </c>
      <c r="G79" s="288">
        <f t="shared" ref="G79:H83" si="40">G80</f>
        <v>0</v>
      </c>
      <c r="H79" s="288">
        <f t="shared" ref="H79" si="41">H80</f>
        <v>0</v>
      </c>
    </row>
    <row r="80" spans="1:8" ht="47.25" hidden="1" customHeight="1">
      <c r="A80" s="174" t="s">
        <v>373</v>
      </c>
      <c r="B80" s="287">
        <v>5</v>
      </c>
      <c r="C80" s="287">
        <v>2</v>
      </c>
      <c r="D80" s="281">
        <v>5700000000</v>
      </c>
      <c r="E80" s="282">
        <v>0</v>
      </c>
      <c r="F80" s="289">
        <f>F81</f>
        <v>0</v>
      </c>
      <c r="G80" s="289">
        <f t="shared" si="40"/>
        <v>0</v>
      </c>
      <c r="H80" s="289">
        <f t="shared" si="40"/>
        <v>0</v>
      </c>
    </row>
    <row r="81" spans="1:8" ht="24.75" hidden="1" customHeight="1">
      <c r="A81" s="174" t="s">
        <v>333</v>
      </c>
      <c r="B81" s="287">
        <v>5</v>
      </c>
      <c r="C81" s="287">
        <v>2</v>
      </c>
      <c r="D81" s="281">
        <v>5740000000</v>
      </c>
      <c r="E81" s="282">
        <v>0</v>
      </c>
      <c r="F81" s="289">
        <f>F82</f>
        <v>0</v>
      </c>
      <c r="G81" s="289">
        <f t="shared" si="40"/>
        <v>0</v>
      </c>
      <c r="H81" s="289">
        <f t="shared" si="40"/>
        <v>0</v>
      </c>
    </row>
    <row r="82" spans="1:8" ht="33" hidden="1" customHeight="1">
      <c r="A82" s="174" t="s">
        <v>404</v>
      </c>
      <c r="B82" s="290">
        <v>5</v>
      </c>
      <c r="C82" s="290">
        <v>2</v>
      </c>
      <c r="D82" s="283">
        <v>5740600000</v>
      </c>
      <c r="E82" s="284">
        <v>0</v>
      </c>
      <c r="F82" s="289">
        <f>F83</f>
        <v>0</v>
      </c>
      <c r="G82" s="289">
        <f t="shared" si="40"/>
        <v>0</v>
      </c>
      <c r="H82" s="289">
        <f t="shared" si="40"/>
        <v>0</v>
      </c>
    </row>
    <row r="83" spans="1:8" ht="33" hidden="1" customHeight="1">
      <c r="A83" s="174" t="s">
        <v>387</v>
      </c>
      <c r="B83" s="290">
        <v>5</v>
      </c>
      <c r="C83" s="290">
        <v>2</v>
      </c>
      <c r="D83" s="283">
        <v>5740695580</v>
      </c>
      <c r="E83" s="284">
        <v>0</v>
      </c>
      <c r="F83" s="289">
        <f>F84</f>
        <v>0</v>
      </c>
      <c r="G83" s="289">
        <f t="shared" si="40"/>
        <v>0</v>
      </c>
      <c r="H83" s="289">
        <f t="shared" si="40"/>
        <v>0</v>
      </c>
    </row>
    <row r="84" spans="1:8" ht="31.9" hidden="1" customHeight="1">
      <c r="A84" s="174" t="s">
        <v>405</v>
      </c>
      <c r="B84" s="290">
        <v>5</v>
      </c>
      <c r="C84" s="290">
        <v>2</v>
      </c>
      <c r="D84" s="283">
        <v>5740695580</v>
      </c>
      <c r="E84" s="284">
        <v>240</v>
      </c>
      <c r="F84" s="289">
        <f>'пр 5.'!G94</f>
        <v>0</v>
      </c>
      <c r="G84" s="289">
        <f>'пр 5.'!H94</f>
        <v>0</v>
      </c>
      <c r="H84" s="289">
        <f>'пр 5.'!I94</f>
        <v>0</v>
      </c>
    </row>
    <row r="85" spans="1:8" ht="21.75" customHeight="1">
      <c r="A85" s="286" t="s">
        <v>164</v>
      </c>
      <c r="B85" s="270">
        <v>5</v>
      </c>
      <c r="C85" s="270">
        <v>3</v>
      </c>
      <c r="D85" s="271">
        <v>0</v>
      </c>
      <c r="E85" s="272">
        <v>0</v>
      </c>
      <c r="F85" s="273">
        <f>F86</f>
        <v>719960.42999999993</v>
      </c>
      <c r="G85" s="273">
        <f t="shared" ref="G85:H85" si="42">G86</f>
        <v>53916</v>
      </c>
      <c r="H85" s="273">
        <f t="shared" si="42"/>
        <v>7406</v>
      </c>
    </row>
    <row r="86" spans="1:8" ht="45.75" customHeight="1">
      <c r="A86" s="275" t="s">
        <v>373</v>
      </c>
      <c r="B86" s="276">
        <v>5</v>
      </c>
      <c r="C86" s="276">
        <v>3</v>
      </c>
      <c r="D86" s="277">
        <v>5700000000</v>
      </c>
      <c r="E86" s="278">
        <v>0</v>
      </c>
      <c r="F86" s="279">
        <f>F87+F93</f>
        <v>719960.42999999993</v>
      </c>
      <c r="G86" s="279">
        <f>G87+G93</f>
        <v>53916</v>
      </c>
      <c r="H86" s="279">
        <f>H87+H93</f>
        <v>7406</v>
      </c>
    </row>
    <row r="87" spans="1:8" ht="21.75" customHeight="1">
      <c r="A87" s="275" t="s">
        <v>333</v>
      </c>
      <c r="B87" s="291">
        <v>5</v>
      </c>
      <c r="C87" s="291">
        <v>3</v>
      </c>
      <c r="D87" s="280">
        <v>5740000000</v>
      </c>
      <c r="E87" s="278">
        <v>0</v>
      </c>
      <c r="F87" s="279">
        <f>F88</f>
        <v>102414.43</v>
      </c>
      <c r="G87" s="279">
        <f t="shared" ref="G87:H87" si="43">G88</f>
        <v>53916</v>
      </c>
      <c r="H87" s="279">
        <f t="shared" si="43"/>
        <v>7406</v>
      </c>
    </row>
    <row r="88" spans="1:8" ht="30.75" customHeight="1">
      <c r="A88" s="275" t="s">
        <v>338</v>
      </c>
      <c r="B88" s="291">
        <v>5</v>
      </c>
      <c r="C88" s="291">
        <v>3</v>
      </c>
      <c r="D88" s="280">
        <v>5740300000</v>
      </c>
      <c r="E88" s="278">
        <v>0</v>
      </c>
      <c r="F88" s="279">
        <f>F89+F91</f>
        <v>102414.43</v>
      </c>
      <c r="G88" s="279">
        <f t="shared" ref="G88:H88" si="44">G89+G91</f>
        <v>53916</v>
      </c>
      <c r="H88" s="279">
        <f t="shared" si="44"/>
        <v>7406</v>
      </c>
    </row>
    <row r="89" spans="1:8" ht="46.9" customHeight="1">
      <c r="A89" s="275" t="s">
        <v>442</v>
      </c>
      <c r="B89" s="291">
        <v>5</v>
      </c>
      <c r="C89" s="291">
        <v>3</v>
      </c>
      <c r="D89" s="280">
        <v>5740390050</v>
      </c>
      <c r="E89" s="278">
        <v>0</v>
      </c>
      <c r="F89" s="279">
        <f>F90</f>
        <v>100</v>
      </c>
      <c r="G89" s="279">
        <f t="shared" ref="G89:H89" si="45">G90</f>
        <v>50</v>
      </c>
      <c r="H89" s="279">
        <f t="shared" si="45"/>
        <v>50</v>
      </c>
    </row>
    <row r="90" spans="1:8" ht="30.75" customHeight="1">
      <c r="A90" s="275" t="s">
        <v>66</v>
      </c>
      <c r="B90" s="291">
        <v>5</v>
      </c>
      <c r="C90" s="291">
        <v>3</v>
      </c>
      <c r="D90" s="280">
        <v>5740390050</v>
      </c>
      <c r="E90" s="278">
        <v>240</v>
      </c>
      <c r="F90" s="279">
        <f>'пр 5.'!G101</f>
        <v>100</v>
      </c>
      <c r="G90" s="279">
        <f>'пр 5.'!H101</f>
        <v>50</v>
      </c>
      <c r="H90" s="279">
        <f>'пр 5.'!I101</f>
        <v>50</v>
      </c>
    </row>
    <row r="91" spans="1:8" ht="30.75" customHeight="1">
      <c r="A91" s="275" t="s">
        <v>342</v>
      </c>
      <c r="B91" s="291">
        <v>5</v>
      </c>
      <c r="C91" s="291">
        <v>3</v>
      </c>
      <c r="D91" s="280">
        <v>5740395310</v>
      </c>
      <c r="E91" s="278">
        <v>0</v>
      </c>
      <c r="F91" s="279">
        <f>F92</f>
        <v>102314.43</v>
      </c>
      <c r="G91" s="279">
        <f t="shared" ref="G91:H91" si="46">G92</f>
        <v>53866</v>
      </c>
      <c r="H91" s="279">
        <f t="shared" si="46"/>
        <v>7356</v>
      </c>
    </row>
    <row r="92" spans="1:8" ht="34.5" customHeight="1">
      <c r="A92" s="275" t="s">
        <v>66</v>
      </c>
      <c r="B92" s="291">
        <v>5</v>
      </c>
      <c r="C92" s="291">
        <v>3</v>
      </c>
      <c r="D92" s="280">
        <v>5740395310</v>
      </c>
      <c r="E92" s="278">
        <v>240</v>
      </c>
      <c r="F92" s="279">
        <f>'пр 5.'!G104</f>
        <v>102314.43</v>
      </c>
      <c r="G92" s="279">
        <f>'пр 5.'!H104</f>
        <v>53866</v>
      </c>
      <c r="H92" s="279">
        <f>'пр 5.'!I104</f>
        <v>7356</v>
      </c>
    </row>
    <row r="93" spans="1:8" ht="23.25" customHeight="1">
      <c r="A93" s="275" t="s">
        <v>362</v>
      </c>
      <c r="B93" s="291">
        <v>5</v>
      </c>
      <c r="C93" s="291">
        <v>3</v>
      </c>
      <c r="D93" s="280">
        <v>5750000000</v>
      </c>
      <c r="E93" s="278">
        <v>0</v>
      </c>
      <c r="F93" s="279">
        <f>F94</f>
        <v>617546</v>
      </c>
      <c r="G93" s="279">
        <f t="shared" ref="G93:H93" si="47">G94</f>
        <v>0</v>
      </c>
      <c r="H93" s="279">
        <f t="shared" si="47"/>
        <v>0</v>
      </c>
    </row>
    <row r="94" spans="1:8" ht="36" customHeight="1">
      <c r="A94" s="275" t="s">
        <v>361</v>
      </c>
      <c r="B94" s="291">
        <v>5</v>
      </c>
      <c r="C94" s="291">
        <v>3</v>
      </c>
      <c r="D94" s="280" t="s">
        <v>360</v>
      </c>
      <c r="E94" s="278">
        <v>0</v>
      </c>
      <c r="F94" s="279">
        <f>F95+F97</f>
        <v>617546</v>
      </c>
      <c r="G94" s="279">
        <f t="shared" ref="G94:H94" si="48">G95+G97</f>
        <v>0</v>
      </c>
      <c r="H94" s="279">
        <f t="shared" si="48"/>
        <v>0</v>
      </c>
    </row>
    <row r="95" spans="1:8" ht="32.450000000000003" customHeight="1">
      <c r="A95" s="275" t="s">
        <v>446</v>
      </c>
      <c r="B95" s="291">
        <v>5</v>
      </c>
      <c r="C95" s="291">
        <v>3</v>
      </c>
      <c r="D95" s="280" t="s">
        <v>445</v>
      </c>
      <c r="E95" s="278">
        <v>0</v>
      </c>
      <c r="F95" s="279">
        <f>F96</f>
        <v>452222</v>
      </c>
      <c r="G95" s="279">
        <f t="shared" ref="G95:H95" si="49">G96</f>
        <v>0</v>
      </c>
      <c r="H95" s="279">
        <f t="shared" si="49"/>
        <v>0</v>
      </c>
    </row>
    <row r="96" spans="1:8" ht="33.6" customHeight="1">
      <c r="A96" s="275" t="s">
        <v>405</v>
      </c>
      <c r="B96" s="291">
        <v>5</v>
      </c>
      <c r="C96" s="291">
        <v>3</v>
      </c>
      <c r="D96" s="280" t="s">
        <v>445</v>
      </c>
      <c r="E96" s="278">
        <v>240</v>
      </c>
      <c r="F96" s="279">
        <f>'пр 5.'!G112</f>
        <v>452222</v>
      </c>
      <c r="G96" s="279">
        <f>'пр 5.'!H112</f>
        <v>0</v>
      </c>
      <c r="H96" s="279">
        <f>'пр 5.'!I112</f>
        <v>0</v>
      </c>
    </row>
    <row r="97" spans="1:8" ht="31.9" customHeight="1">
      <c r="A97" s="275" t="s">
        <v>448</v>
      </c>
      <c r="B97" s="291">
        <v>5</v>
      </c>
      <c r="C97" s="291">
        <v>3</v>
      </c>
      <c r="D97" s="280" t="s">
        <v>447</v>
      </c>
      <c r="E97" s="278">
        <v>0</v>
      </c>
      <c r="F97" s="279">
        <f>F98</f>
        <v>165324</v>
      </c>
      <c r="G97" s="279">
        <f t="shared" ref="G97:H97" si="50">G98</f>
        <v>0</v>
      </c>
      <c r="H97" s="279">
        <f t="shared" si="50"/>
        <v>0</v>
      </c>
    </row>
    <row r="98" spans="1:8" ht="31.15" customHeight="1">
      <c r="A98" s="275" t="s">
        <v>66</v>
      </c>
      <c r="B98" s="291">
        <v>5</v>
      </c>
      <c r="C98" s="291">
        <v>3</v>
      </c>
      <c r="D98" s="280" t="s">
        <v>447</v>
      </c>
      <c r="E98" s="278">
        <v>240</v>
      </c>
      <c r="F98" s="279">
        <f>'пр 5.'!G115</f>
        <v>165324</v>
      </c>
      <c r="G98" s="279">
        <f>'пр 5.'!H115</f>
        <v>0</v>
      </c>
      <c r="H98" s="279">
        <f>'пр 5.'!I115</f>
        <v>0</v>
      </c>
    </row>
    <row r="99" spans="1:8" ht="20.25" customHeight="1">
      <c r="A99" s="269" t="s">
        <v>54</v>
      </c>
      <c r="B99" s="292">
        <v>8</v>
      </c>
      <c r="C99" s="292">
        <v>0</v>
      </c>
      <c r="D99" s="268">
        <v>0</v>
      </c>
      <c r="E99" s="272">
        <v>0</v>
      </c>
      <c r="F99" s="273">
        <f>F100</f>
        <v>2658450</v>
      </c>
      <c r="G99" s="273">
        <f t="shared" ref="G99:H102" si="51">G100</f>
        <v>2428900</v>
      </c>
      <c r="H99" s="273">
        <f t="shared" si="51"/>
        <v>2403900</v>
      </c>
    </row>
    <row r="100" spans="1:8" ht="20.25" customHeight="1">
      <c r="A100" s="274" t="s">
        <v>55</v>
      </c>
      <c r="B100" s="292">
        <v>8</v>
      </c>
      <c r="C100" s="292">
        <v>1</v>
      </c>
      <c r="D100" s="268">
        <v>0</v>
      </c>
      <c r="E100" s="272">
        <v>0</v>
      </c>
      <c r="F100" s="273">
        <f>F101</f>
        <v>2658450</v>
      </c>
      <c r="G100" s="273">
        <f t="shared" si="51"/>
        <v>2428900</v>
      </c>
      <c r="H100" s="273">
        <f t="shared" si="51"/>
        <v>2403900</v>
      </c>
    </row>
    <row r="101" spans="1:8" ht="46.5" customHeight="1">
      <c r="A101" s="275" t="s">
        <v>373</v>
      </c>
      <c r="B101" s="291">
        <v>8</v>
      </c>
      <c r="C101" s="291">
        <v>1</v>
      </c>
      <c r="D101" s="280">
        <v>5700000000</v>
      </c>
      <c r="E101" s="278">
        <v>0</v>
      </c>
      <c r="F101" s="279">
        <f>F102</f>
        <v>2658450</v>
      </c>
      <c r="G101" s="279">
        <f t="shared" si="51"/>
        <v>2428900</v>
      </c>
      <c r="H101" s="279">
        <f t="shared" si="51"/>
        <v>2403900</v>
      </c>
    </row>
    <row r="102" spans="1:8" ht="23.25" customHeight="1">
      <c r="A102" s="275" t="s">
        <v>333</v>
      </c>
      <c r="B102" s="291">
        <v>8</v>
      </c>
      <c r="C102" s="291">
        <v>1</v>
      </c>
      <c r="D102" s="280">
        <v>5740000000</v>
      </c>
      <c r="E102" s="278">
        <v>0</v>
      </c>
      <c r="F102" s="279">
        <f>F103</f>
        <v>2658450</v>
      </c>
      <c r="G102" s="279">
        <f t="shared" si="51"/>
        <v>2428900</v>
      </c>
      <c r="H102" s="279">
        <f t="shared" si="51"/>
        <v>2403900</v>
      </c>
    </row>
    <row r="103" spans="1:8" ht="23.25" customHeight="1">
      <c r="A103" s="275" t="s">
        <v>345</v>
      </c>
      <c r="B103" s="291">
        <v>8</v>
      </c>
      <c r="C103" s="291">
        <v>1</v>
      </c>
      <c r="D103" s="280">
        <v>5740400000</v>
      </c>
      <c r="E103" s="278">
        <v>0</v>
      </c>
      <c r="F103" s="279">
        <f>F104+F106+F108+F110</f>
        <v>2658450</v>
      </c>
      <c r="G103" s="279">
        <f t="shared" ref="G103:H103" si="52">G104+G106+G108+G110</f>
        <v>2428900</v>
      </c>
      <c r="H103" s="279">
        <f t="shared" si="52"/>
        <v>2403900</v>
      </c>
    </row>
    <row r="104" spans="1:8" ht="20.25" customHeight="1">
      <c r="A104" s="275" t="s">
        <v>346</v>
      </c>
      <c r="B104" s="291">
        <v>8</v>
      </c>
      <c r="C104" s="291">
        <v>1</v>
      </c>
      <c r="D104" s="280">
        <v>5740495110</v>
      </c>
      <c r="E104" s="278">
        <v>0</v>
      </c>
      <c r="F104" s="279">
        <f>F105</f>
        <v>0</v>
      </c>
      <c r="G104" s="279">
        <f t="shared" ref="G104:H104" si="53">G105</f>
        <v>0</v>
      </c>
      <c r="H104" s="279">
        <f t="shared" si="53"/>
        <v>0</v>
      </c>
    </row>
    <row r="105" spans="1:8" ht="30" customHeight="1">
      <c r="A105" s="275" t="s">
        <v>66</v>
      </c>
      <c r="B105" s="291">
        <v>8</v>
      </c>
      <c r="C105" s="291">
        <v>1</v>
      </c>
      <c r="D105" s="280">
        <v>5740495110</v>
      </c>
      <c r="E105" s="278">
        <v>240</v>
      </c>
      <c r="F105" s="279">
        <f>'пр 5.'!G123</f>
        <v>0</v>
      </c>
      <c r="G105" s="279">
        <f>'пр 5.'!H123</f>
        <v>0</v>
      </c>
      <c r="H105" s="279">
        <f>'пр 5.'!I123</f>
        <v>0</v>
      </c>
    </row>
    <row r="106" spans="1:8" ht="30">
      <c r="A106" s="275" t="s">
        <v>347</v>
      </c>
      <c r="B106" s="291">
        <v>8</v>
      </c>
      <c r="C106" s="291">
        <v>1</v>
      </c>
      <c r="D106" s="280">
        <v>5740495220</v>
      </c>
      <c r="E106" s="278">
        <v>0</v>
      </c>
      <c r="F106" s="279">
        <f>F107</f>
        <v>340050</v>
      </c>
      <c r="G106" s="279">
        <f t="shared" ref="G106:H106" si="54">G107</f>
        <v>110500</v>
      </c>
      <c r="H106" s="279">
        <f t="shared" si="54"/>
        <v>85500</v>
      </c>
    </row>
    <row r="107" spans="1:8" ht="30">
      <c r="A107" s="275" t="s">
        <v>66</v>
      </c>
      <c r="B107" s="291">
        <v>8</v>
      </c>
      <c r="C107" s="291">
        <v>1</v>
      </c>
      <c r="D107" s="280">
        <v>5740495220</v>
      </c>
      <c r="E107" s="278">
        <v>240</v>
      </c>
      <c r="F107" s="279">
        <f>'пр 5.'!G126</f>
        <v>340050</v>
      </c>
      <c r="G107" s="279">
        <f>'пр 5.'!H126</f>
        <v>110500</v>
      </c>
      <c r="H107" s="279">
        <f>'пр 5.'!I126</f>
        <v>85500</v>
      </c>
    </row>
    <row r="108" spans="1:8" ht="43.9" customHeight="1">
      <c r="A108" s="275" t="s">
        <v>425</v>
      </c>
      <c r="B108" s="291">
        <v>8</v>
      </c>
      <c r="C108" s="291">
        <v>1</v>
      </c>
      <c r="D108" s="280" t="s">
        <v>411</v>
      </c>
      <c r="E108" s="278">
        <v>0</v>
      </c>
      <c r="F108" s="279">
        <f>F109</f>
        <v>1890600</v>
      </c>
      <c r="G108" s="279">
        <f t="shared" ref="G108:H108" si="55">G109</f>
        <v>2318400</v>
      </c>
      <c r="H108" s="279">
        <f t="shared" si="55"/>
        <v>2318400</v>
      </c>
    </row>
    <row r="109" spans="1:8" ht="15">
      <c r="A109" s="275" t="s">
        <v>40</v>
      </c>
      <c r="B109" s="291">
        <v>8</v>
      </c>
      <c r="C109" s="291">
        <v>1</v>
      </c>
      <c r="D109" s="280" t="s">
        <v>411</v>
      </c>
      <c r="E109" s="278">
        <v>540</v>
      </c>
      <c r="F109" s="279">
        <f>'пр 5.'!G129</f>
        <v>1890600</v>
      </c>
      <c r="G109" s="279">
        <f>'пр 5.'!H129</f>
        <v>2318400</v>
      </c>
      <c r="H109" s="279">
        <f>'пр 5.'!I129</f>
        <v>2318400</v>
      </c>
    </row>
    <row r="110" spans="1:8" ht="48.75" customHeight="1">
      <c r="A110" s="275" t="s">
        <v>426</v>
      </c>
      <c r="B110" s="291">
        <v>8</v>
      </c>
      <c r="C110" s="291">
        <v>1</v>
      </c>
      <c r="D110" s="280" t="s">
        <v>412</v>
      </c>
      <c r="E110" s="278">
        <v>0</v>
      </c>
      <c r="F110" s="279">
        <f>F111</f>
        <v>427800</v>
      </c>
      <c r="G110" s="279">
        <f t="shared" ref="G110:H110" si="56">G111</f>
        <v>0</v>
      </c>
      <c r="H110" s="279">
        <f t="shared" si="56"/>
        <v>0</v>
      </c>
    </row>
    <row r="111" spans="1:8" ht="27" customHeight="1">
      <c r="A111" s="275" t="s">
        <v>40</v>
      </c>
      <c r="B111" s="291">
        <v>8</v>
      </c>
      <c r="C111" s="291">
        <v>1</v>
      </c>
      <c r="D111" s="280" t="s">
        <v>412</v>
      </c>
      <c r="E111" s="278">
        <v>540</v>
      </c>
      <c r="F111" s="279">
        <f>'пр 5.'!G131</f>
        <v>427800</v>
      </c>
      <c r="G111" s="279">
        <f>'пр 5.'!H131</f>
        <v>0</v>
      </c>
      <c r="H111" s="279">
        <f>'пр 5.'!I131</f>
        <v>0</v>
      </c>
    </row>
    <row r="112" spans="1:8" ht="27.75" customHeight="1" thickBot="1">
      <c r="A112" s="293" t="s">
        <v>214</v>
      </c>
      <c r="B112" s="294" t="s">
        <v>215</v>
      </c>
      <c r="C112" s="294" t="s">
        <v>215</v>
      </c>
      <c r="D112" s="294" t="s">
        <v>215</v>
      </c>
      <c r="E112" s="295" t="s">
        <v>215</v>
      </c>
      <c r="F112" s="296">
        <f>F9+F10+F46+F54+F61+F78+F99</f>
        <v>6594100</v>
      </c>
      <c r="G112" s="296">
        <f t="shared" ref="G112:H112" si="57">G9+G10+G46+G54+G61+G78+G99</f>
        <v>5820100</v>
      </c>
      <c r="H112" s="296">
        <f t="shared" si="57"/>
        <v>5970300</v>
      </c>
    </row>
    <row r="113" spans="1:8" hidden="1">
      <c r="A113" s="97"/>
      <c r="B113" s="97"/>
      <c r="C113" s="97"/>
      <c r="D113" s="98"/>
      <c r="E113" s="98"/>
      <c r="F113" s="147">
        <f>'пр 1'!C20-'пр 4.'!F112</f>
        <v>0</v>
      </c>
      <c r="G113" s="147">
        <f>'пр 1'!D20-'пр 4.'!G112</f>
        <v>0</v>
      </c>
      <c r="H113" s="147">
        <f>'пр 1'!E20-'пр 4.'!H112</f>
        <v>0</v>
      </c>
    </row>
    <row r="114" spans="1:8">
      <c r="A114" s="97"/>
      <c r="B114" s="97"/>
      <c r="C114" s="97"/>
      <c r="D114" s="97"/>
      <c r="E114" s="97"/>
      <c r="F114" s="97"/>
      <c r="G114" s="97"/>
      <c r="H114" s="97"/>
    </row>
    <row r="115" spans="1:8">
      <c r="A115" s="97"/>
      <c r="B115" s="97"/>
      <c r="C115" s="97"/>
      <c r="D115" s="97"/>
      <c r="E115" s="97"/>
      <c r="F115" s="97"/>
      <c r="G115" s="97"/>
      <c r="H115" s="97"/>
    </row>
    <row r="116" spans="1:8">
      <c r="A116" s="97"/>
      <c r="B116" s="97"/>
      <c r="C116" s="97"/>
      <c r="D116" s="97"/>
      <c r="E116" s="97"/>
      <c r="F116" s="97"/>
      <c r="G116" s="97"/>
      <c r="H116" s="97"/>
    </row>
    <row r="117" spans="1:8">
      <c r="A117" s="99"/>
      <c r="B117" s="99"/>
      <c r="C117" s="99"/>
      <c r="D117" s="99"/>
      <c r="E117" s="99"/>
      <c r="F117" s="99"/>
      <c r="G117" s="99"/>
      <c r="H117" s="99"/>
    </row>
    <row r="118" spans="1:8" ht="15.75">
      <c r="A118" s="100"/>
    </row>
  </sheetData>
  <mergeCells count="2">
    <mergeCell ref="B7:D7"/>
    <mergeCell ref="A6:H6"/>
  </mergeCells>
  <pageMargins left="0.70866141732283472" right="0.55118110236220474" top="0.59055118110236227" bottom="0.23622047244094491" header="0.31496062992125984" footer="0.27559055118110237"/>
  <pageSetup paperSize="9" scale="5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54"/>
  <sheetViews>
    <sheetView view="pageBreakPreview" topLeftCell="A77" zoomScale="90" zoomScaleSheetLayoutView="90" workbookViewId="0">
      <selection activeCell="F17" sqref="F17"/>
    </sheetView>
  </sheetViews>
  <sheetFormatPr defaultColWidth="9.140625" defaultRowHeight="15"/>
  <cols>
    <col min="1" max="1" width="67" style="101" customWidth="1"/>
    <col min="2" max="4" width="8" style="116" customWidth="1"/>
    <col min="5" max="5" width="14.28515625" style="103" customWidth="1"/>
    <col min="6" max="6" width="8" style="103" customWidth="1"/>
    <col min="7" max="9" width="14.28515625" style="116" customWidth="1"/>
    <col min="10" max="16384" width="9.140625" style="65"/>
  </cols>
  <sheetData>
    <row r="1" spans="1:9" ht="15" customHeight="1">
      <c r="B1" s="102"/>
      <c r="C1" s="102"/>
      <c r="D1" s="102"/>
      <c r="G1" s="82"/>
      <c r="H1" s="82"/>
      <c r="I1" s="72" t="s">
        <v>388</v>
      </c>
    </row>
    <row r="2" spans="1:9" ht="15" customHeight="1">
      <c r="B2" s="102"/>
      <c r="C2" s="102"/>
      <c r="D2" s="102"/>
      <c r="G2" s="82"/>
      <c r="H2" s="82"/>
      <c r="I2" s="72" t="s">
        <v>394</v>
      </c>
    </row>
    <row r="3" spans="1:9" ht="15" customHeight="1">
      <c r="B3" s="102"/>
      <c r="C3" s="102"/>
      <c r="D3" s="102"/>
      <c r="G3" s="82"/>
      <c r="H3" s="82"/>
      <c r="I3" s="72" t="s">
        <v>282</v>
      </c>
    </row>
    <row r="4" spans="1:9" ht="15.6" customHeight="1">
      <c r="B4" s="104"/>
      <c r="C4" s="104"/>
      <c r="D4" s="104"/>
      <c r="E4" s="104"/>
      <c r="F4" s="104"/>
      <c r="G4" s="82"/>
      <c r="H4" s="82"/>
      <c r="I4" s="72" t="str">
        <f>'пр 1'!E4</f>
        <v xml:space="preserve">от 25.12.2023 №147 </v>
      </c>
    </row>
    <row r="5" spans="1:9" ht="24" customHeight="1">
      <c r="A5" s="344" t="s">
        <v>408</v>
      </c>
      <c r="B5" s="344"/>
      <c r="C5" s="344"/>
      <c r="D5" s="344"/>
      <c r="E5" s="344"/>
      <c r="F5" s="344"/>
      <c r="G5" s="344"/>
      <c r="H5" s="344"/>
      <c r="I5" s="344"/>
    </row>
    <row r="6" spans="1:9" ht="25.5" customHeight="1" thickBot="1">
      <c r="A6" s="105"/>
      <c r="B6" s="106"/>
      <c r="C6" s="107"/>
      <c r="D6" s="107"/>
      <c r="E6" s="107"/>
      <c r="F6" s="107"/>
      <c r="G6" s="108"/>
      <c r="H6" s="108"/>
      <c r="I6" s="109" t="s">
        <v>56</v>
      </c>
    </row>
    <row r="7" spans="1:9" ht="36.75" customHeight="1" thickBot="1">
      <c r="A7" s="149" t="s">
        <v>57</v>
      </c>
      <c r="B7" s="150" t="s">
        <v>216</v>
      </c>
      <c r="C7" s="150" t="s">
        <v>198</v>
      </c>
      <c r="D7" s="150" t="s">
        <v>199</v>
      </c>
      <c r="E7" s="150" t="s">
        <v>217</v>
      </c>
      <c r="F7" s="150" t="s">
        <v>218</v>
      </c>
      <c r="G7" s="150">
        <v>2024</v>
      </c>
      <c r="H7" s="150">
        <v>2025</v>
      </c>
      <c r="I7" s="151">
        <v>2026</v>
      </c>
    </row>
    <row r="8" spans="1:9" ht="14.45" customHeight="1">
      <c r="A8" s="160">
        <v>1</v>
      </c>
      <c r="B8" s="161">
        <v>2</v>
      </c>
      <c r="C8" s="161">
        <v>3</v>
      </c>
      <c r="D8" s="161">
        <v>4</v>
      </c>
      <c r="E8" s="161">
        <v>5</v>
      </c>
      <c r="F8" s="161">
        <v>6</v>
      </c>
      <c r="G8" s="161">
        <v>7</v>
      </c>
      <c r="H8" s="161">
        <v>8</v>
      </c>
      <c r="I8" s="162">
        <v>9</v>
      </c>
    </row>
    <row r="9" spans="1:9" ht="14.45" customHeight="1">
      <c r="A9" s="163" t="s">
        <v>389</v>
      </c>
      <c r="B9" s="164">
        <v>126</v>
      </c>
      <c r="C9" s="165">
        <v>0</v>
      </c>
      <c r="D9" s="165">
        <v>0</v>
      </c>
      <c r="E9" s="166">
        <v>0</v>
      </c>
      <c r="F9" s="165">
        <v>0</v>
      </c>
      <c r="G9" s="167">
        <v>0</v>
      </c>
      <c r="H9" s="167">
        <f>('Пр 2.'!D10-'Пр 2.'!D70)*2.5%</f>
        <v>141250</v>
      </c>
      <c r="I9" s="167">
        <f>('Пр 2.'!E10-'Пр 2.'!E70)*5%</f>
        <v>289200</v>
      </c>
    </row>
    <row r="10" spans="1:9" s="110" customFormat="1" ht="21" customHeight="1">
      <c r="A10" s="168" t="s">
        <v>284</v>
      </c>
      <c r="B10" s="165">
        <v>126</v>
      </c>
      <c r="C10" s="169" t="s">
        <v>201</v>
      </c>
      <c r="D10" s="169" t="s">
        <v>201</v>
      </c>
      <c r="E10" s="166">
        <v>0</v>
      </c>
      <c r="F10" s="170">
        <v>0</v>
      </c>
      <c r="G10" s="167">
        <f>G11+G60+G71+G79+G88+G117</f>
        <v>6594100</v>
      </c>
      <c r="H10" s="167">
        <f t="shared" ref="H10:I10" si="0">H11+H60+H71+H79+H88+H117</f>
        <v>5678850</v>
      </c>
      <c r="I10" s="167">
        <f t="shared" si="0"/>
        <v>5681100</v>
      </c>
    </row>
    <row r="11" spans="1:9" s="110" customFormat="1" ht="21" customHeight="1">
      <c r="A11" s="171" t="s">
        <v>43</v>
      </c>
      <c r="B11" s="165">
        <v>126</v>
      </c>
      <c r="C11" s="155">
        <v>1</v>
      </c>
      <c r="D11" s="155">
        <v>0</v>
      </c>
      <c r="E11" s="166">
        <v>0</v>
      </c>
      <c r="F11" s="170">
        <v>0</v>
      </c>
      <c r="G11" s="167">
        <f>G12+G20+G47+G53</f>
        <v>2210489.5700000003</v>
      </c>
      <c r="H11" s="167">
        <f>H12+H20+H47+H53</f>
        <v>2158934</v>
      </c>
      <c r="I11" s="167">
        <f>I12+I20+I47+I53</f>
        <v>2187494</v>
      </c>
    </row>
    <row r="12" spans="1:9" s="110" customFormat="1" ht="32.25" customHeight="1">
      <c r="A12" s="172" t="s">
        <v>44</v>
      </c>
      <c r="B12" s="165">
        <v>126</v>
      </c>
      <c r="C12" s="155">
        <v>1</v>
      </c>
      <c r="D12" s="155">
        <v>2</v>
      </c>
      <c r="E12" s="166">
        <v>0</v>
      </c>
      <c r="F12" s="170">
        <v>0</v>
      </c>
      <c r="G12" s="173">
        <f>G13</f>
        <v>615900</v>
      </c>
      <c r="H12" s="173">
        <f t="shared" ref="H12:I12" si="1">H13</f>
        <v>624960</v>
      </c>
      <c r="I12" s="173">
        <f t="shared" si="1"/>
        <v>637980</v>
      </c>
    </row>
    <row r="13" spans="1:9" s="110" customFormat="1" ht="47.25" customHeight="1">
      <c r="A13" s="174" t="s">
        <v>373</v>
      </c>
      <c r="B13" s="165">
        <v>126</v>
      </c>
      <c r="C13" s="175">
        <v>1</v>
      </c>
      <c r="D13" s="175">
        <v>2</v>
      </c>
      <c r="E13" s="176">
        <v>5700000000</v>
      </c>
      <c r="F13" s="177">
        <v>0</v>
      </c>
      <c r="G13" s="173">
        <f>G14</f>
        <v>615900</v>
      </c>
      <c r="H13" s="173">
        <f t="shared" ref="H13:I13" si="2">H14</f>
        <v>624960</v>
      </c>
      <c r="I13" s="173">
        <f t="shared" si="2"/>
        <v>637980</v>
      </c>
    </row>
    <row r="14" spans="1:9" s="110" customFormat="1" ht="23.25" customHeight="1">
      <c r="A14" s="174" t="s">
        <v>333</v>
      </c>
      <c r="B14" s="165">
        <v>126</v>
      </c>
      <c r="C14" s="175">
        <v>1</v>
      </c>
      <c r="D14" s="175">
        <v>2</v>
      </c>
      <c r="E14" s="176">
        <v>5740000000</v>
      </c>
      <c r="F14" s="177">
        <v>0</v>
      </c>
      <c r="G14" s="173">
        <f>G15</f>
        <v>615900</v>
      </c>
      <c r="H14" s="173">
        <f t="shared" ref="H14:I14" si="3">H15</f>
        <v>624960</v>
      </c>
      <c r="I14" s="173">
        <f t="shared" si="3"/>
        <v>637980</v>
      </c>
    </row>
    <row r="15" spans="1:9" s="110" customFormat="1" ht="32.25" customHeight="1">
      <c r="A15" s="174" t="s">
        <v>332</v>
      </c>
      <c r="B15" s="165">
        <v>126</v>
      </c>
      <c r="C15" s="175">
        <v>1</v>
      </c>
      <c r="D15" s="175">
        <v>2</v>
      </c>
      <c r="E15" s="176">
        <v>5740500000</v>
      </c>
      <c r="F15" s="177">
        <v>0</v>
      </c>
      <c r="G15" s="173">
        <f>G16</f>
        <v>615900</v>
      </c>
      <c r="H15" s="173">
        <f t="shared" ref="H15:I15" si="4">H16</f>
        <v>624960</v>
      </c>
      <c r="I15" s="173">
        <f t="shared" si="4"/>
        <v>637980</v>
      </c>
    </row>
    <row r="16" spans="1:9" s="110" customFormat="1" ht="22.5" customHeight="1">
      <c r="A16" s="174" t="s">
        <v>61</v>
      </c>
      <c r="B16" s="165">
        <v>126</v>
      </c>
      <c r="C16" s="175">
        <v>1</v>
      </c>
      <c r="D16" s="175">
        <v>2</v>
      </c>
      <c r="E16" s="176">
        <v>5740510010</v>
      </c>
      <c r="F16" s="177">
        <v>0</v>
      </c>
      <c r="G16" s="173">
        <f>G17</f>
        <v>615900</v>
      </c>
      <c r="H16" s="173">
        <f t="shared" ref="H16:I16" si="5">H17</f>
        <v>624960</v>
      </c>
      <c r="I16" s="173">
        <f t="shared" si="5"/>
        <v>637980</v>
      </c>
    </row>
    <row r="17" spans="1:9" s="110" customFormat="1" ht="32.25" customHeight="1">
      <c r="A17" s="174" t="s">
        <v>62</v>
      </c>
      <c r="B17" s="165">
        <v>126</v>
      </c>
      <c r="C17" s="175">
        <v>1</v>
      </c>
      <c r="D17" s="175">
        <v>2</v>
      </c>
      <c r="E17" s="176">
        <v>5740510010</v>
      </c>
      <c r="F17" s="177">
        <v>120</v>
      </c>
      <c r="G17" s="173">
        <f>G18+G19</f>
        <v>615900</v>
      </c>
      <c r="H17" s="173">
        <f t="shared" ref="H17:I17" si="6">H18+H19</f>
        <v>624960</v>
      </c>
      <c r="I17" s="173">
        <f t="shared" si="6"/>
        <v>637980</v>
      </c>
    </row>
    <row r="18" spans="1:9" s="110" customFormat="1" ht="22.5" customHeight="1">
      <c r="A18" s="174" t="s">
        <v>45</v>
      </c>
      <c r="B18" s="165">
        <v>126</v>
      </c>
      <c r="C18" s="175">
        <v>1</v>
      </c>
      <c r="D18" s="175">
        <v>2</v>
      </c>
      <c r="E18" s="176">
        <v>5740510010</v>
      </c>
      <c r="F18" s="177">
        <v>121</v>
      </c>
      <c r="G18" s="173">
        <v>473100</v>
      </c>
      <c r="H18" s="178">
        <v>480000</v>
      </c>
      <c r="I18" s="178">
        <v>490000</v>
      </c>
    </row>
    <row r="19" spans="1:9" s="110" customFormat="1" ht="46.5" customHeight="1">
      <c r="A19" s="174" t="s">
        <v>46</v>
      </c>
      <c r="B19" s="165">
        <v>126</v>
      </c>
      <c r="C19" s="175">
        <v>1</v>
      </c>
      <c r="D19" s="175">
        <v>2</v>
      </c>
      <c r="E19" s="176">
        <v>5740510010</v>
      </c>
      <c r="F19" s="177">
        <v>129</v>
      </c>
      <c r="G19" s="173">
        <v>142800</v>
      </c>
      <c r="H19" s="178">
        <v>144960</v>
      </c>
      <c r="I19" s="178">
        <v>147980</v>
      </c>
    </row>
    <row r="20" spans="1:9" s="111" customFormat="1" ht="48" customHeight="1">
      <c r="A20" s="179" t="s">
        <v>47</v>
      </c>
      <c r="B20" s="165">
        <v>126</v>
      </c>
      <c r="C20" s="155">
        <v>1</v>
      </c>
      <c r="D20" s="155">
        <v>4</v>
      </c>
      <c r="E20" s="166">
        <v>0</v>
      </c>
      <c r="F20" s="170">
        <v>0</v>
      </c>
      <c r="G20" s="173">
        <f>G21</f>
        <v>1559439.57</v>
      </c>
      <c r="H20" s="173">
        <f t="shared" ref="H20:I22" si="7">H21</f>
        <v>1502336</v>
      </c>
      <c r="I20" s="173">
        <f t="shared" si="7"/>
        <v>1517876</v>
      </c>
    </row>
    <row r="21" spans="1:9" s="111" customFormat="1" ht="47.25" customHeight="1">
      <c r="A21" s="174" t="s">
        <v>373</v>
      </c>
      <c r="B21" s="165">
        <v>126</v>
      </c>
      <c r="C21" s="155">
        <v>1</v>
      </c>
      <c r="D21" s="155">
        <v>4</v>
      </c>
      <c r="E21" s="166">
        <v>5700000000</v>
      </c>
      <c r="F21" s="170">
        <v>0</v>
      </c>
      <c r="G21" s="173">
        <f>G22</f>
        <v>1559439.57</v>
      </c>
      <c r="H21" s="173">
        <f t="shared" si="7"/>
        <v>1502336</v>
      </c>
      <c r="I21" s="173">
        <f t="shared" si="7"/>
        <v>1517876</v>
      </c>
    </row>
    <row r="22" spans="1:9" s="110" customFormat="1" ht="22.5" customHeight="1">
      <c r="A22" s="174" t="s">
        <v>333</v>
      </c>
      <c r="B22" s="165">
        <v>126</v>
      </c>
      <c r="C22" s="175">
        <v>1</v>
      </c>
      <c r="D22" s="175">
        <v>4</v>
      </c>
      <c r="E22" s="176">
        <v>5740000000</v>
      </c>
      <c r="F22" s="177">
        <v>0</v>
      </c>
      <c r="G22" s="173">
        <f>G23</f>
        <v>1559439.57</v>
      </c>
      <c r="H22" s="173">
        <f t="shared" si="7"/>
        <v>1502336</v>
      </c>
      <c r="I22" s="173">
        <f t="shared" si="7"/>
        <v>1517876</v>
      </c>
    </row>
    <row r="23" spans="1:9" s="110" customFormat="1" ht="32.25" customHeight="1">
      <c r="A23" s="174" t="s">
        <v>332</v>
      </c>
      <c r="B23" s="165">
        <v>126</v>
      </c>
      <c r="C23" s="175">
        <v>1</v>
      </c>
      <c r="D23" s="175">
        <v>4</v>
      </c>
      <c r="E23" s="176">
        <v>5740500000</v>
      </c>
      <c r="F23" s="177">
        <v>0</v>
      </c>
      <c r="G23" s="173">
        <f>G24+G34+G36+G38+G40</f>
        <v>1559439.57</v>
      </c>
      <c r="H23" s="173">
        <f t="shared" ref="H23:I23" si="8">H24+H34+H36+H38+H40</f>
        <v>1502336</v>
      </c>
      <c r="I23" s="173">
        <f t="shared" si="8"/>
        <v>1517876</v>
      </c>
    </row>
    <row r="24" spans="1:9" s="110" customFormat="1" ht="22.5" customHeight="1">
      <c r="A24" s="174" t="s">
        <v>401</v>
      </c>
      <c r="B24" s="165">
        <v>126</v>
      </c>
      <c r="C24" s="175">
        <v>1</v>
      </c>
      <c r="D24" s="175">
        <v>4</v>
      </c>
      <c r="E24" s="176">
        <v>5740510020</v>
      </c>
      <c r="F24" s="177">
        <v>0</v>
      </c>
      <c r="G24" s="173">
        <f>G25+G28</f>
        <v>1187200</v>
      </c>
      <c r="H24" s="173">
        <f t="shared" ref="H24:I24" si="9">H25+H28</f>
        <v>1131660</v>
      </c>
      <c r="I24" s="173">
        <f t="shared" si="9"/>
        <v>1147200</v>
      </c>
    </row>
    <row r="25" spans="1:9" s="110" customFormat="1" ht="32.25" customHeight="1">
      <c r="A25" s="174" t="s">
        <v>62</v>
      </c>
      <c r="B25" s="165">
        <v>126</v>
      </c>
      <c r="C25" s="175">
        <v>1</v>
      </c>
      <c r="D25" s="175">
        <v>4</v>
      </c>
      <c r="E25" s="176">
        <v>5740510020</v>
      </c>
      <c r="F25" s="177" t="s">
        <v>63</v>
      </c>
      <c r="G25" s="173">
        <f>G26+G27</f>
        <v>1066200</v>
      </c>
      <c r="H25" s="173">
        <f t="shared" ref="H25:I25" si="10">H26+H27</f>
        <v>1080660</v>
      </c>
      <c r="I25" s="173">
        <f t="shared" si="10"/>
        <v>1106700</v>
      </c>
    </row>
    <row r="26" spans="1:9" s="110" customFormat="1" ht="23.25" customHeight="1">
      <c r="A26" s="174" t="s">
        <v>45</v>
      </c>
      <c r="B26" s="165">
        <v>126</v>
      </c>
      <c r="C26" s="175">
        <v>1</v>
      </c>
      <c r="D26" s="175">
        <v>4</v>
      </c>
      <c r="E26" s="176">
        <v>5740510020</v>
      </c>
      <c r="F26" s="177">
        <v>121</v>
      </c>
      <c r="G26" s="173">
        <v>818900</v>
      </c>
      <c r="H26" s="178">
        <v>830000</v>
      </c>
      <c r="I26" s="178">
        <v>850000</v>
      </c>
    </row>
    <row r="27" spans="1:9" s="110" customFormat="1" ht="47.25" customHeight="1">
      <c r="A27" s="174" t="s">
        <v>46</v>
      </c>
      <c r="B27" s="165">
        <v>126</v>
      </c>
      <c r="C27" s="175">
        <v>1</v>
      </c>
      <c r="D27" s="175">
        <v>4</v>
      </c>
      <c r="E27" s="176">
        <v>5740510020</v>
      </c>
      <c r="F27" s="177">
        <v>129</v>
      </c>
      <c r="G27" s="173">
        <v>247300</v>
      </c>
      <c r="H27" s="178">
        <v>250660</v>
      </c>
      <c r="I27" s="178">
        <v>256700</v>
      </c>
    </row>
    <row r="28" spans="1:9" ht="32.25" customHeight="1">
      <c r="A28" s="174" t="s">
        <v>66</v>
      </c>
      <c r="B28" s="165">
        <v>126</v>
      </c>
      <c r="C28" s="175">
        <v>1</v>
      </c>
      <c r="D28" s="175">
        <v>4</v>
      </c>
      <c r="E28" s="176">
        <v>5740510020</v>
      </c>
      <c r="F28" s="177" t="s">
        <v>65</v>
      </c>
      <c r="G28" s="180">
        <f>G29+G30</f>
        <v>121000</v>
      </c>
      <c r="H28" s="180">
        <f>H29+H30</f>
        <v>51000</v>
      </c>
      <c r="I28" s="181">
        <f>I29+I30</f>
        <v>40500</v>
      </c>
    </row>
    <row r="29" spans="1:9" ht="23.25" customHeight="1">
      <c r="A29" s="174" t="s">
        <v>277</v>
      </c>
      <c r="B29" s="165">
        <v>126</v>
      </c>
      <c r="C29" s="175">
        <v>1</v>
      </c>
      <c r="D29" s="175">
        <v>4</v>
      </c>
      <c r="E29" s="176">
        <v>5740510020</v>
      </c>
      <c r="F29" s="177">
        <v>244</v>
      </c>
      <c r="G29" s="154">
        <v>120000</v>
      </c>
      <c r="H29" s="154">
        <v>50000</v>
      </c>
      <c r="I29" s="154">
        <v>40000</v>
      </c>
    </row>
    <row r="30" spans="1:9" ht="21" customHeight="1">
      <c r="A30" s="174" t="s">
        <v>267</v>
      </c>
      <c r="B30" s="165">
        <v>126</v>
      </c>
      <c r="C30" s="175">
        <v>1</v>
      </c>
      <c r="D30" s="175">
        <v>4</v>
      </c>
      <c r="E30" s="176">
        <v>5740510020</v>
      </c>
      <c r="F30" s="177">
        <v>247</v>
      </c>
      <c r="G30" s="154">
        <v>1000</v>
      </c>
      <c r="H30" s="154">
        <v>1000</v>
      </c>
      <c r="I30" s="154">
        <v>500</v>
      </c>
    </row>
    <row r="31" spans="1:9" ht="23.25" hidden="1" customHeight="1">
      <c r="A31" s="174" t="s">
        <v>40</v>
      </c>
      <c r="B31" s="165">
        <v>126</v>
      </c>
      <c r="C31" s="175">
        <v>1</v>
      </c>
      <c r="D31" s="175">
        <v>4</v>
      </c>
      <c r="E31" s="176">
        <v>5740510020</v>
      </c>
      <c r="F31" s="177">
        <v>540</v>
      </c>
      <c r="G31" s="154">
        <v>0</v>
      </c>
      <c r="H31" s="154">
        <v>0</v>
      </c>
      <c r="I31" s="182">
        <v>0</v>
      </c>
    </row>
    <row r="32" spans="1:9" ht="23.25" hidden="1" customHeight="1">
      <c r="A32" s="174" t="s">
        <v>165</v>
      </c>
      <c r="B32" s="165">
        <v>126</v>
      </c>
      <c r="C32" s="175">
        <v>1</v>
      </c>
      <c r="D32" s="175">
        <v>4</v>
      </c>
      <c r="E32" s="176">
        <v>5740510020</v>
      </c>
      <c r="F32" s="177">
        <v>850</v>
      </c>
      <c r="G32" s="180">
        <f t="shared" ref="G32:I32" si="11">G33</f>
        <v>0</v>
      </c>
      <c r="H32" s="180">
        <f t="shared" si="11"/>
        <v>0</v>
      </c>
      <c r="I32" s="181">
        <f t="shared" si="11"/>
        <v>0</v>
      </c>
    </row>
    <row r="33" spans="1:9" ht="23.25" hidden="1" customHeight="1">
      <c r="A33" s="174" t="s">
        <v>167</v>
      </c>
      <c r="B33" s="165">
        <v>126</v>
      </c>
      <c r="C33" s="175">
        <v>1</v>
      </c>
      <c r="D33" s="175">
        <v>4</v>
      </c>
      <c r="E33" s="176">
        <v>5740510020</v>
      </c>
      <c r="F33" s="177">
        <v>853</v>
      </c>
      <c r="G33" s="180">
        <v>0</v>
      </c>
      <c r="H33" s="180">
        <v>0</v>
      </c>
      <c r="I33" s="181">
        <v>0</v>
      </c>
    </row>
    <row r="34" spans="1:9" ht="59.45" customHeight="1">
      <c r="A34" s="174" t="s">
        <v>420</v>
      </c>
      <c r="B34" s="165">
        <v>126</v>
      </c>
      <c r="C34" s="175">
        <v>1</v>
      </c>
      <c r="D34" s="175">
        <v>4</v>
      </c>
      <c r="E34" s="176" t="s">
        <v>415</v>
      </c>
      <c r="F34" s="177">
        <v>0</v>
      </c>
      <c r="G34" s="180">
        <f>G35</f>
        <v>38800</v>
      </c>
      <c r="H34" s="180">
        <f t="shared" ref="H34:I34" si="12">H35</f>
        <v>38800</v>
      </c>
      <c r="I34" s="180">
        <f t="shared" si="12"/>
        <v>38800</v>
      </c>
    </row>
    <row r="35" spans="1:9" ht="18" customHeight="1">
      <c r="A35" s="174" t="s">
        <v>40</v>
      </c>
      <c r="B35" s="165">
        <v>126</v>
      </c>
      <c r="C35" s="175">
        <v>1</v>
      </c>
      <c r="D35" s="175">
        <v>4</v>
      </c>
      <c r="E35" s="176" t="s">
        <v>415</v>
      </c>
      <c r="F35" s="177">
        <v>540</v>
      </c>
      <c r="G35" s="154">
        <v>38800</v>
      </c>
      <c r="H35" s="154">
        <v>38800</v>
      </c>
      <c r="I35" s="154">
        <v>38800</v>
      </c>
    </row>
    <row r="36" spans="1:9" ht="58.9" customHeight="1">
      <c r="A36" s="174" t="s">
        <v>421</v>
      </c>
      <c r="B36" s="165">
        <v>126</v>
      </c>
      <c r="C36" s="175">
        <v>1</v>
      </c>
      <c r="D36" s="175">
        <v>4</v>
      </c>
      <c r="E36" s="176" t="s">
        <v>417</v>
      </c>
      <c r="F36" s="177">
        <v>0</v>
      </c>
      <c r="G36" s="154">
        <f>G37</f>
        <v>1563.57</v>
      </c>
      <c r="H36" s="154">
        <f t="shared" ref="H36:I36" si="13">H37</f>
        <v>0</v>
      </c>
      <c r="I36" s="154">
        <f t="shared" si="13"/>
        <v>0</v>
      </c>
    </row>
    <row r="37" spans="1:9" ht="17.25" customHeight="1">
      <c r="A37" s="174" t="s">
        <v>40</v>
      </c>
      <c r="B37" s="165">
        <v>126</v>
      </c>
      <c r="C37" s="175">
        <v>1</v>
      </c>
      <c r="D37" s="175">
        <v>4</v>
      </c>
      <c r="E37" s="176" t="s">
        <v>417</v>
      </c>
      <c r="F37" s="177">
        <v>540</v>
      </c>
      <c r="G37" s="154">
        <v>1563.57</v>
      </c>
      <c r="H37" s="154">
        <v>0</v>
      </c>
      <c r="I37" s="154">
        <v>0</v>
      </c>
    </row>
    <row r="38" spans="1:9" ht="74.45" customHeight="1">
      <c r="A38" s="174" t="s">
        <v>422</v>
      </c>
      <c r="B38" s="165">
        <v>126</v>
      </c>
      <c r="C38" s="175">
        <v>1</v>
      </c>
      <c r="D38" s="175">
        <v>4</v>
      </c>
      <c r="E38" s="176" t="s">
        <v>416</v>
      </c>
      <c r="F38" s="177">
        <v>0</v>
      </c>
      <c r="G38" s="154">
        <f>G39</f>
        <v>29400</v>
      </c>
      <c r="H38" s="154">
        <f t="shared" ref="H38:I38" si="14">H39</f>
        <v>29400</v>
      </c>
      <c r="I38" s="154">
        <f t="shared" si="14"/>
        <v>29400</v>
      </c>
    </row>
    <row r="39" spans="1:9" ht="20.25" customHeight="1">
      <c r="A39" s="174" t="s">
        <v>40</v>
      </c>
      <c r="B39" s="165">
        <v>126</v>
      </c>
      <c r="C39" s="175">
        <v>1</v>
      </c>
      <c r="D39" s="175">
        <v>4</v>
      </c>
      <c r="E39" s="176" t="s">
        <v>416</v>
      </c>
      <c r="F39" s="177">
        <v>540</v>
      </c>
      <c r="G39" s="154">
        <v>29400</v>
      </c>
      <c r="H39" s="154">
        <v>29400</v>
      </c>
      <c r="I39" s="154">
        <v>29400</v>
      </c>
    </row>
    <row r="40" spans="1:9" ht="75.75" customHeight="1">
      <c r="A40" s="174" t="s">
        <v>423</v>
      </c>
      <c r="B40" s="165">
        <v>126</v>
      </c>
      <c r="C40" s="175">
        <v>1</v>
      </c>
      <c r="D40" s="175">
        <v>4</v>
      </c>
      <c r="E40" s="176" t="s">
        <v>414</v>
      </c>
      <c r="F40" s="177">
        <v>0</v>
      </c>
      <c r="G40" s="180">
        <f>G41</f>
        <v>302476</v>
      </c>
      <c r="H40" s="180">
        <f t="shared" ref="H40:I40" si="15">H41</f>
        <v>302476</v>
      </c>
      <c r="I40" s="180">
        <f t="shared" si="15"/>
        <v>302476</v>
      </c>
    </row>
    <row r="41" spans="1:9" ht="22.5" customHeight="1">
      <c r="A41" s="174" t="s">
        <v>40</v>
      </c>
      <c r="B41" s="165">
        <v>126</v>
      </c>
      <c r="C41" s="175">
        <v>1</v>
      </c>
      <c r="D41" s="175">
        <v>4</v>
      </c>
      <c r="E41" s="176" t="s">
        <v>414</v>
      </c>
      <c r="F41" s="177">
        <v>540</v>
      </c>
      <c r="G41" s="154">
        <v>302476</v>
      </c>
      <c r="H41" s="154">
        <v>302476</v>
      </c>
      <c r="I41" s="154">
        <v>302476</v>
      </c>
    </row>
    <row r="42" spans="1:9" s="112" customFormat="1" ht="22.5" hidden="1" customHeight="1">
      <c r="A42" s="174" t="s">
        <v>348</v>
      </c>
      <c r="B42" s="165">
        <v>126</v>
      </c>
      <c r="C42" s="175">
        <v>1</v>
      </c>
      <c r="D42" s="175">
        <v>4</v>
      </c>
      <c r="E42" s="176">
        <v>5740597080</v>
      </c>
      <c r="F42" s="177">
        <v>0</v>
      </c>
      <c r="G42" s="154">
        <f t="shared" ref="G42:I43" si="16">G43</f>
        <v>0</v>
      </c>
      <c r="H42" s="154">
        <f t="shared" si="16"/>
        <v>0</v>
      </c>
      <c r="I42" s="182">
        <f t="shared" si="16"/>
        <v>0</v>
      </c>
    </row>
    <row r="43" spans="1:9" s="112" customFormat="1" ht="32.25" hidden="1" customHeight="1">
      <c r="A43" s="174" t="s">
        <v>349</v>
      </c>
      <c r="B43" s="165">
        <v>126</v>
      </c>
      <c r="C43" s="175">
        <v>1</v>
      </c>
      <c r="D43" s="175">
        <v>4</v>
      </c>
      <c r="E43" s="176">
        <v>5740597080</v>
      </c>
      <c r="F43" s="177">
        <v>100</v>
      </c>
      <c r="G43" s="154">
        <f t="shared" si="16"/>
        <v>0</v>
      </c>
      <c r="H43" s="154">
        <f t="shared" si="16"/>
        <v>0</v>
      </c>
      <c r="I43" s="182">
        <f t="shared" si="16"/>
        <v>0</v>
      </c>
    </row>
    <row r="44" spans="1:9" s="112" customFormat="1" ht="32.25" hidden="1" customHeight="1">
      <c r="A44" s="174" t="s">
        <v>62</v>
      </c>
      <c r="B44" s="165">
        <v>126</v>
      </c>
      <c r="C44" s="175">
        <v>1</v>
      </c>
      <c r="D44" s="175">
        <v>4</v>
      </c>
      <c r="E44" s="176">
        <v>5740597080</v>
      </c>
      <c r="F44" s="177">
        <v>120</v>
      </c>
      <c r="G44" s="154">
        <f>G45+G46</f>
        <v>0</v>
      </c>
      <c r="H44" s="154">
        <f>H45+H46</f>
        <v>0</v>
      </c>
      <c r="I44" s="182">
        <f>I45+I46</f>
        <v>0</v>
      </c>
    </row>
    <row r="45" spans="1:9" s="112" customFormat="1" ht="32.25" hidden="1" customHeight="1">
      <c r="A45" s="174" t="s">
        <v>45</v>
      </c>
      <c r="B45" s="165">
        <v>126</v>
      </c>
      <c r="C45" s="175">
        <v>1</v>
      </c>
      <c r="D45" s="175">
        <v>4</v>
      </c>
      <c r="E45" s="176">
        <v>5740597080</v>
      </c>
      <c r="F45" s="177">
        <v>121</v>
      </c>
      <c r="G45" s="154">
        <v>0</v>
      </c>
      <c r="H45" s="154">
        <v>0</v>
      </c>
      <c r="I45" s="181">
        <v>0</v>
      </c>
    </row>
    <row r="46" spans="1:9" s="112" customFormat="1" ht="32.25" hidden="1" customHeight="1">
      <c r="A46" s="174" t="s">
        <v>46</v>
      </c>
      <c r="B46" s="165">
        <v>126</v>
      </c>
      <c r="C46" s="175">
        <v>1</v>
      </c>
      <c r="D46" s="175">
        <v>4</v>
      </c>
      <c r="E46" s="176">
        <v>5740597080</v>
      </c>
      <c r="F46" s="177">
        <v>129</v>
      </c>
      <c r="G46" s="154">
        <v>0</v>
      </c>
      <c r="H46" s="154">
        <v>0</v>
      </c>
      <c r="I46" s="181">
        <v>0</v>
      </c>
    </row>
    <row r="47" spans="1:9" s="112" customFormat="1" ht="32.25" customHeight="1">
      <c r="A47" s="179" t="s">
        <v>173</v>
      </c>
      <c r="B47" s="165">
        <v>126</v>
      </c>
      <c r="C47" s="155">
        <v>1</v>
      </c>
      <c r="D47" s="155">
        <v>6</v>
      </c>
      <c r="E47" s="166">
        <v>0</v>
      </c>
      <c r="F47" s="170">
        <v>0</v>
      </c>
      <c r="G47" s="180">
        <f t="shared" ref="G47:I51" si="17">G48</f>
        <v>31638</v>
      </c>
      <c r="H47" s="180">
        <f t="shared" si="17"/>
        <v>31638</v>
      </c>
      <c r="I47" s="180">
        <f t="shared" si="17"/>
        <v>31638</v>
      </c>
    </row>
    <row r="48" spans="1:9" ht="48" customHeight="1">
      <c r="A48" s="174" t="s">
        <v>373</v>
      </c>
      <c r="B48" s="165">
        <v>126</v>
      </c>
      <c r="C48" s="175">
        <v>1</v>
      </c>
      <c r="D48" s="175">
        <v>6</v>
      </c>
      <c r="E48" s="176">
        <v>5700000000</v>
      </c>
      <c r="F48" s="177">
        <v>0</v>
      </c>
      <c r="G48" s="180">
        <f t="shared" si="17"/>
        <v>31638</v>
      </c>
      <c r="H48" s="180">
        <f t="shared" si="17"/>
        <v>31638</v>
      </c>
      <c r="I48" s="180">
        <f t="shared" si="17"/>
        <v>31638</v>
      </c>
    </row>
    <row r="49" spans="1:9" ht="24" customHeight="1">
      <c r="A49" s="174" t="s">
        <v>333</v>
      </c>
      <c r="B49" s="165">
        <v>126</v>
      </c>
      <c r="C49" s="175">
        <v>1</v>
      </c>
      <c r="D49" s="175">
        <v>6</v>
      </c>
      <c r="E49" s="176">
        <v>5740000000</v>
      </c>
      <c r="F49" s="177">
        <v>0</v>
      </c>
      <c r="G49" s="180">
        <f t="shared" si="17"/>
        <v>31638</v>
      </c>
      <c r="H49" s="180">
        <f t="shared" si="17"/>
        <v>31638</v>
      </c>
      <c r="I49" s="181">
        <f t="shared" si="17"/>
        <v>31638</v>
      </c>
    </row>
    <row r="50" spans="1:9" ht="32.25" customHeight="1">
      <c r="A50" s="174" t="s">
        <v>332</v>
      </c>
      <c r="B50" s="165">
        <v>126</v>
      </c>
      <c r="C50" s="175">
        <v>1</v>
      </c>
      <c r="D50" s="175">
        <v>6</v>
      </c>
      <c r="E50" s="176">
        <v>5740500000</v>
      </c>
      <c r="F50" s="177">
        <v>0</v>
      </c>
      <c r="G50" s="180">
        <f t="shared" si="17"/>
        <v>31638</v>
      </c>
      <c r="H50" s="180">
        <f t="shared" si="17"/>
        <v>31638</v>
      </c>
      <c r="I50" s="181">
        <f t="shared" si="17"/>
        <v>31638</v>
      </c>
    </row>
    <row r="51" spans="1:9" ht="61.15" customHeight="1">
      <c r="A51" s="174" t="s">
        <v>424</v>
      </c>
      <c r="B51" s="165">
        <v>126</v>
      </c>
      <c r="C51" s="175">
        <v>1</v>
      </c>
      <c r="D51" s="175">
        <v>6</v>
      </c>
      <c r="E51" s="176" t="s">
        <v>413</v>
      </c>
      <c r="F51" s="177">
        <v>0</v>
      </c>
      <c r="G51" s="180">
        <f t="shared" si="17"/>
        <v>31638</v>
      </c>
      <c r="H51" s="180">
        <f t="shared" si="17"/>
        <v>31638</v>
      </c>
      <c r="I51" s="181">
        <f t="shared" si="17"/>
        <v>31638</v>
      </c>
    </row>
    <row r="52" spans="1:9" ht="24" customHeight="1">
      <c r="A52" s="183" t="s">
        <v>40</v>
      </c>
      <c r="B52" s="165">
        <v>126</v>
      </c>
      <c r="C52" s="175">
        <v>1</v>
      </c>
      <c r="D52" s="175">
        <v>6</v>
      </c>
      <c r="E52" s="176" t="s">
        <v>413</v>
      </c>
      <c r="F52" s="177">
        <v>540</v>
      </c>
      <c r="G52" s="154">
        <v>31638</v>
      </c>
      <c r="H52" s="154">
        <v>31638</v>
      </c>
      <c r="I52" s="154">
        <v>31638</v>
      </c>
    </row>
    <row r="53" spans="1:9" ht="24" customHeight="1">
      <c r="A53" s="184" t="s">
        <v>186</v>
      </c>
      <c r="B53" s="165">
        <v>126</v>
      </c>
      <c r="C53" s="155">
        <v>1</v>
      </c>
      <c r="D53" s="155">
        <v>13</v>
      </c>
      <c r="E53" s="166">
        <v>0</v>
      </c>
      <c r="F53" s="170">
        <v>0</v>
      </c>
      <c r="G53" s="154">
        <f>G54</f>
        <v>3512</v>
      </c>
      <c r="H53" s="154">
        <f t="shared" ref="H53:I57" si="18">H54</f>
        <v>0</v>
      </c>
      <c r="I53" s="154">
        <f t="shared" si="18"/>
        <v>0</v>
      </c>
    </row>
    <row r="54" spans="1:9" ht="45.75" customHeight="1">
      <c r="A54" s="174" t="s">
        <v>373</v>
      </c>
      <c r="B54" s="165">
        <v>126</v>
      </c>
      <c r="C54" s="155">
        <v>1</v>
      </c>
      <c r="D54" s="155">
        <v>13</v>
      </c>
      <c r="E54" s="166">
        <v>5700000000</v>
      </c>
      <c r="F54" s="170">
        <v>0</v>
      </c>
      <c r="G54" s="154">
        <f>G55</f>
        <v>3512</v>
      </c>
      <c r="H54" s="154">
        <f t="shared" si="18"/>
        <v>0</v>
      </c>
      <c r="I54" s="154">
        <f t="shared" si="18"/>
        <v>0</v>
      </c>
    </row>
    <row r="55" spans="1:9" ht="27" customHeight="1">
      <c r="A55" s="183" t="s">
        <v>333</v>
      </c>
      <c r="B55" s="165">
        <v>126</v>
      </c>
      <c r="C55" s="175">
        <v>1</v>
      </c>
      <c r="D55" s="175">
        <v>13</v>
      </c>
      <c r="E55" s="176">
        <v>5740000000</v>
      </c>
      <c r="F55" s="177">
        <v>0</v>
      </c>
      <c r="G55" s="154">
        <f>G56</f>
        <v>3512</v>
      </c>
      <c r="H55" s="154">
        <f t="shared" si="18"/>
        <v>0</v>
      </c>
      <c r="I55" s="154">
        <f t="shared" si="18"/>
        <v>0</v>
      </c>
    </row>
    <row r="56" spans="1:9" ht="32.25" customHeight="1">
      <c r="A56" s="174" t="s">
        <v>332</v>
      </c>
      <c r="B56" s="165">
        <v>126</v>
      </c>
      <c r="C56" s="175">
        <v>1</v>
      </c>
      <c r="D56" s="175">
        <v>13</v>
      </c>
      <c r="E56" s="176">
        <v>5740500000</v>
      </c>
      <c r="F56" s="177">
        <v>0</v>
      </c>
      <c r="G56" s="154">
        <f>G57</f>
        <v>3512</v>
      </c>
      <c r="H56" s="154">
        <f t="shared" si="18"/>
        <v>0</v>
      </c>
      <c r="I56" s="154">
        <f t="shared" si="18"/>
        <v>0</v>
      </c>
    </row>
    <row r="57" spans="1:9" ht="24" customHeight="1">
      <c r="A57" s="183" t="s">
        <v>187</v>
      </c>
      <c r="B57" s="165">
        <v>126</v>
      </c>
      <c r="C57" s="175">
        <v>1</v>
      </c>
      <c r="D57" s="175">
        <v>13</v>
      </c>
      <c r="E57" s="176">
        <v>5740595100</v>
      </c>
      <c r="F57" s="177">
        <v>0</v>
      </c>
      <c r="G57" s="154">
        <f>G58</f>
        <v>3512</v>
      </c>
      <c r="H57" s="154">
        <f t="shared" si="18"/>
        <v>0</v>
      </c>
      <c r="I57" s="154">
        <f t="shared" si="18"/>
        <v>0</v>
      </c>
    </row>
    <row r="58" spans="1:9" ht="24" customHeight="1">
      <c r="A58" s="183" t="s">
        <v>165</v>
      </c>
      <c r="B58" s="165">
        <v>126</v>
      </c>
      <c r="C58" s="175">
        <v>1</v>
      </c>
      <c r="D58" s="175">
        <v>13</v>
      </c>
      <c r="E58" s="176">
        <v>5740595100</v>
      </c>
      <c r="F58" s="177">
        <v>850</v>
      </c>
      <c r="G58" s="154">
        <f t="shared" ref="G58:I58" si="19">G59</f>
        <v>3512</v>
      </c>
      <c r="H58" s="154">
        <f t="shared" si="19"/>
        <v>0</v>
      </c>
      <c r="I58" s="154">
        <f t="shared" si="19"/>
        <v>0</v>
      </c>
    </row>
    <row r="59" spans="1:9" ht="24" customHeight="1">
      <c r="A59" s="183" t="s">
        <v>167</v>
      </c>
      <c r="B59" s="165">
        <v>126</v>
      </c>
      <c r="C59" s="175">
        <v>1</v>
      </c>
      <c r="D59" s="175">
        <v>13</v>
      </c>
      <c r="E59" s="176">
        <v>5740595100</v>
      </c>
      <c r="F59" s="177">
        <v>853</v>
      </c>
      <c r="G59" s="154">
        <v>3512</v>
      </c>
      <c r="H59" s="154">
        <v>0</v>
      </c>
      <c r="I59" s="182">
        <v>0</v>
      </c>
    </row>
    <row r="60" spans="1:9" ht="24" customHeight="1">
      <c r="A60" s="185" t="s">
        <v>48</v>
      </c>
      <c r="B60" s="165">
        <v>126</v>
      </c>
      <c r="C60" s="155">
        <v>2</v>
      </c>
      <c r="D60" s="155">
        <v>0</v>
      </c>
      <c r="E60" s="166">
        <v>0</v>
      </c>
      <c r="F60" s="170">
        <v>0</v>
      </c>
      <c r="G60" s="186">
        <f t="shared" ref="G60:I64" si="20">G61</f>
        <v>154200</v>
      </c>
      <c r="H60" s="186">
        <f t="shared" si="20"/>
        <v>170100</v>
      </c>
      <c r="I60" s="186">
        <f t="shared" si="20"/>
        <v>186300</v>
      </c>
    </row>
    <row r="61" spans="1:9" ht="24" customHeight="1">
      <c r="A61" s="184" t="s">
        <v>49</v>
      </c>
      <c r="B61" s="165">
        <v>126</v>
      </c>
      <c r="C61" s="155">
        <v>2</v>
      </c>
      <c r="D61" s="155">
        <v>3</v>
      </c>
      <c r="E61" s="166">
        <v>0</v>
      </c>
      <c r="F61" s="170">
        <v>0</v>
      </c>
      <c r="G61" s="180">
        <f t="shared" si="20"/>
        <v>154200</v>
      </c>
      <c r="H61" s="180">
        <f t="shared" si="20"/>
        <v>170100</v>
      </c>
      <c r="I61" s="180">
        <f t="shared" si="20"/>
        <v>186300</v>
      </c>
    </row>
    <row r="62" spans="1:9" ht="45" customHeight="1">
      <c r="A62" s="183" t="s">
        <v>373</v>
      </c>
      <c r="B62" s="165">
        <v>126</v>
      </c>
      <c r="C62" s="175">
        <v>2</v>
      </c>
      <c r="D62" s="175">
        <v>3</v>
      </c>
      <c r="E62" s="176">
        <v>5700000000</v>
      </c>
      <c r="F62" s="177">
        <v>0</v>
      </c>
      <c r="G62" s="180">
        <f t="shared" si="20"/>
        <v>154200</v>
      </c>
      <c r="H62" s="180">
        <f t="shared" si="20"/>
        <v>170100</v>
      </c>
      <c r="I62" s="180">
        <f t="shared" si="20"/>
        <v>186300</v>
      </c>
    </row>
    <row r="63" spans="1:9" ht="23.25" customHeight="1">
      <c r="A63" s="183" t="s">
        <v>333</v>
      </c>
      <c r="B63" s="165">
        <v>126</v>
      </c>
      <c r="C63" s="175">
        <v>2</v>
      </c>
      <c r="D63" s="175">
        <v>3</v>
      </c>
      <c r="E63" s="176">
        <v>5740000000</v>
      </c>
      <c r="F63" s="177">
        <v>0</v>
      </c>
      <c r="G63" s="180">
        <f t="shared" si="20"/>
        <v>154200</v>
      </c>
      <c r="H63" s="180">
        <f t="shared" si="20"/>
        <v>170100</v>
      </c>
      <c r="I63" s="180">
        <f t="shared" si="20"/>
        <v>186300</v>
      </c>
    </row>
    <row r="64" spans="1:9" ht="32.25" customHeight="1">
      <c r="A64" s="183" t="s">
        <v>332</v>
      </c>
      <c r="B64" s="165">
        <v>126</v>
      </c>
      <c r="C64" s="175">
        <v>2</v>
      </c>
      <c r="D64" s="175">
        <v>3</v>
      </c>
      <c r="E64" s="176">
        <v>5740500000</v>
      </c>
      <c r="F64" s="177">
        <v>0</v>
      </c>
      <c r="G64" s="180">
        <f t="shared" si="20"/>
        <v>154200</v>
      </c>
      <c r="H64" s="180">
        <f t="shared" si="20"/>
        <v>170100</v>
      </c>
      <c r="I64" s="180">
        <f t="shared" si="20"/>
        <v>186300</v>
      </c>
    </row>
    <row r="65" spans="1:9" ht="32.25" customHeight="1">
      <c r="A65" s="174" t="s">
        <v>363</v>
      </c>
      <c r="B65" s="165">
        <v>126</v>
      </c>
      <c r="C65" s="175">
        <v>2</v>
      </c>
      <c r="D65" s="175">
        <v>3</v>
      </c>
      <c r="E65" s="176">
        <v>5740551180</v>
      </c>
      <c r="F65" s="177">
        <v>0</v>
      </c>
      <c r="G65" s="180">
        <f>G66+G69</f>
        <v>154200</v>
      </c>
      <c r="H65" s="180">
        <f t="shared" ref="H65:I65" si="21">H66+H69</f>
        <v>170100</v>
      </c>
      <c r="I65" s="180">
        <f t="shared" si="21"/>
        <v>186300</v>
      </c>
    </row>
    <row r="66" spans="1:9" ht="32.25" customHeight="1">
      <c r="A66" s="174" t="s">
        <v>62</v>
      </c>
      <c r="B66" s="165">
        <v>126</v>
      </c>
      <c r="C66" s="175">
        <v>2</v>
      </c>
      <c r="D66" s="175">
        <v>3</v>
      </c>
      <c r="E66" s="176">
        <v>5740551180</v>
      </c>
      <c r="F66" s="177">
        <v>120</v>
      </c>
      <c r="G66" s="180">
        <f>G67+G68</f>
        <v>153200</v>
      </c>
      <c r="H66" s="180">
        <f t="shared" ref="H66:I66" si="22">H67+H68</f>
        <v>169100</v>
      </c>
      <c r="I66" s="180">
        <f t="shared" si="22"/>
        <v>185300</v>
      </c>
    </row>
    <row r="67" spans="1:9" ht="18.75" customHeight="1">
      <c r="A67" s="174" t="s">
        <v>45</v>
      </c>
      <c r="B67" s="165">
        <v>126</v>
      </c>
      <c r="C67" s="175">
        <v>2</v>
      </c>
      <c r="D67" s="175">
        <v>3</v>
      </c>
      <c r="E67" s="176">
        <v>5740551180</v>
      </c>
      <c r="F67" s="177">
        <v>121</v>
      </c>
      <c r="G67" s="154">
        <v>117600</v>
      </c>
      <c r="H67" s="154">
        <v>129800</v>
      </c>
      <c r="I67" s="181">
        <v>142300</v>
      </c>
    </row>
    <row r="68" spans="1:9" ht="46.5" customHeight="1">
      <c r="A68" s="174" t="s">
        <v>46</v>
      </c>
      <c r="B68" s="165">
        <v>126</v>
      </c>
      <c r="C68" s="175">
        <v>2</v>
      </c>
      <c r="D68" s="175">
        <v>3</v>
      </c>
      <c r="E68" s="176">
        <v>5740551180</v>
      </c>
      <c r="F68" s="177">
        <v>129</v>
      </c>
      <c r="G68" s="180">
        <v>35600</v>
      </c>
      <c r="H68" s="180">
        <v>39300</v>
      </c>
      <c r="I68" s="181">
        <v>43000</v>
      </c>
    </row>
    <row r="69" spans="1:9" ht="32.25" customHeight="1">
      <c r="A69" s="174" t="s">
        <v>66</v>
      </c>
      <c r="B69" s="165">
        <v>126</v>
      </c>
      <c r="C69" s="175">
        <v>2</v>
      </c>
      <c r="D69" s="175">
        <v>3</v>
      </c>
      <c r="E69" s="176">
        <v>5740551180</v>
      </c>
      <c r="F69" s="177">
        <v>240</v>
      </c>
      <c r="G69" s="180">
        <f t="shared" ref="G69:I69" si="23">G70</f>
        <v>1000</v>
      </c>
      <c r="H69" s="180">
        <f t="shared" si="23"/>
        <v>1000</v>
      </c>
      <c r="I69" s="180">
        <f t="shared" si="23"/>
        <v>1000</v>
      </c>
    </row>
    <row r="70" spans="1:9" ht="22.5" customHeight="1">
      <c r="A70" s="174" t="s">
        <v>277</v>
      </c>
      <c r="B70" s="165">
        <v>126</v>
      </c>
      <c r="C70" s="175">
        <v>2</v>
      </c>
      <c r="D70" s="175">
        <v>3</v>
      </c>
      <c r="E70" s="176">
        <v>5740551180</v>
      </c>
      <c r="F70" s="177">
        <v>244</v>
      </c>
      <c r="G70" s="180">
        <v>1000</v>
      </c>
      <c r="H70" s="180">
        <v>1000</v>
      </c>
      <c r="I70" s="181">
        <v>1000</v>
      </c>
    </row>
    <row r="71" spans="1:9" ht="32.25" customHeight="1">
      <c r="A71" s="187" t="s">
        <v>50</v>
      </c>
      <c r="B71" s="165">
        <v>126</v>
      </c>
      <c r="C71" s="155">
        <v>3</v>
      </c>
      <c r="D71" s="155">
        <v>0</v>
      </c>
      <c r="E71" s="166">
        <v>0</v>
      </c>
      <c r="F71" s="170">
        <v>0</v>
      </c>
      <c r="G71" s="186">
        <f t="shared" ref="G71:G77" si="24">G72</f>
        <v>6000</v>
      </c>
      <c r="H71" s="186">
        <f t="shared" ref="H71:I77" si="25">H72</f>
        <v>4000</v>
      </c>
      <c r="I71" s="188">
        <f t="shared" si="25"/>
        <v>0</v>
      </c>
    </row>
    <row r="72" spans="1:9" ht="32.25" customHeight="1">
      <c r="A72" s="179" t="s">
        <v>276</v>
      </c>
      <c r="B72" s="165">
        <v>126</v>
      </c>
      <c r="C72" s="155">
        <v>3</v>
      </c>
      <c r="D72" s="155">
        <v>10</v>
      </c>
      <c r="E72" s="166">
        <v>0</v>
      </c>
      <c r="F72" s="170">
        <v>0</v>
      </c>
      <c r="G72" s="186">
        <f t="shared" si="24"/>
        <v>6000</v>
      </c>
      <c r="H72" s="186">
        <f t="shared" si="25"/>
        <v>4000</v>
      </c>
      <c r="I72" s="188">
        <f t="shared" si="25"/>
        <v>0</v>
      </c>
    </row>
    <row r="73" spans="1:9" ht="46.15" customHeight="1">
      <c r="A73" s="174" t="s">
        <v>373</v>
      </c>
      <c r="B73" s="165">
        <v>126</v>
      </c>
      <c r="C73" s="175">
        <v>3</v>
      </c>
      <c r="D73" s="175">
        <v>10</v>
      </c>
      <c r="E73" s="176">
        <v>5700000000</v>
      </c>
      <c r="F73" s="177">
        <v>0</v>
      </c>
      <c r="G73" s="180">
        <f t="shared" si="24"/>
        <v>6000</v>
      </c>
      <c r="H73" s="180">
        <f>H75</f>
        <v>4000</v>
      </c>
      <c r="I73" s="181">
        <f>I75</f>
        <v>0</v>
      </c>
    </row>
    <row r="74" spans="1:9" ht="24" customHeight="1">
      <c r="A74" s="174" t="s">
        <v>333</v>
      </c>
      <c r="B74" s="165">
        <v>126</v>
      </c>
      <c r="C74" s="175">
        <v>3</v>
      </c>
      <c r="D74" s="175">
        <v>10</v>
      </c>
      <c r="E74" s="176">
        <v>5740000000</v>
      </c>
      <c r="F74" s="177">
        <v>0</v>
      </c>
      <c r="G74" s="180">
        <f t="shared" si="24"/>
        <v>6000</v>
      </c>
      <c r="H74" s="180">
        <f>H75</f>
        <v>4000</v>
      </c>
      <c r="I74" s="181">
        <f>I75</f>
        <v>0</v>
      </c>
    </row>
    <row r="75" spans="1:9" ht="24" customHeight="1">
      <c r="A75" s="174" t="s">
        <v>334</v>
      </c>
      <c r="B75" s="165">
        <v>126</v>
      </c>
      <c r="C75" s="175">
        <v>3</v>
      </c>
      <c r="D75" s="175">
        <v>10</v>
      </c>
      <c r="E75" s="176">
        <v>5740100000</v>
      </c>
      <c r="F75" s="177">
        <v>0</v>
      </c>
      <c r="G75" s="180">
        <f t="shared" si="24"/>
        <v>6000</v>
      </c>
      <c r="H75" s="180">
        <f t="shared" si="25"/>
        <v>4000</v>
      </c>
      <c r="I75" s="181">
        <f t="shared" si="25"/>
        <v>0</v>
      </c>
    </row>
    <row r="76" spans="1:9" ht="32.25" customHeight="1">
      <c r="A76" s="174" t="s">
        <v>335</v>
      </c>
      <c r="B76" s="165">
        <v>126</v>
      </c>
      <c r="C76" s="175">
        <v>3</v>
      </c>
      <c r="D76" s="175">
        <v>10</v>
      </c>
      <c r="E76" s="176">
        <v>5740195020</v>
      </c>
      <c r="F76" s="177">
        <v>0</v>
      </c>
      <c r="G76" s="180">
        <f t="shared" si="24"/>
        <v>6000</v>
      </c>
      <c r="H76" s="180">
        <f>H77</f>
        <v>4000</v>
      </c>
      <c r="I76" s="181">
        <f>I77</f>
        <v>0</v>
      </c>
    </row>
    <row r="77" spans="1:9" ht="32.25" customHeight="1">
      <c r="A77" s="174" t="s">
        <v>66</v>
      </c>
      <c r="B77" s="165">
        <v>126</v>
      </c>
      <c r="C77" s="175">
        <v>3</v>
      </c>
      <c r="D77" s="175">
        <v>10</v>
      </c>
      <c r="E77" s="176">
        <v>5740195020</v>
      </c>
      <c r="F77" s="177">
        <v>240</v>
      </c>
      <c r="G77" s="180">
        <f t="shared" si="24"/>
        <v>6000</v>
      </c>
      <c r="H77" s="180">
        <f>H78</f>
        <v>4000</v>
      </c>
      <c r="I77" s="181">
        <f t="shared" si="25"/>
        <v>0</v>
      </c>
    </row>
    <row r="78" spans="1:9" ht="24.75" customHeight="1">
      <c r="A78" s="174" t="s">
        <v>277</v>
      </c>
      <c r="B78" s="165">
        <v>126</v>
      </c>
      <c r="C78" s="175">
        <v>3</v>
      </c>
      <c r="D78" s="175">
        <v>10</v>
      </c>
      <c r="E78" s="176">
        <v>5740195020</v>
      </c>
      <c r="F78" s="177">
        <v>244</v>
      </c>
      <c r="G78" s="154">
        <v>6000</v>
      </c>
      <c r="H78" s="154">
        <v>4000</v>
      </c>
      <c r="I78" s="181">
        <v>0</v>
      </c>
    </row>
    <row r="79" spans="1:9" ht="24.75" customHeight="1">
      <c r="A79" s="187" t="s">
        <v>52</v>
      </c>
      <c r="B79" s="165">
        <v>126</v>
      </c>
      <c r="C79" s="155">
        <v>4</v>
      </c>
      <c r="D79" s="155">
        <v>0</v>
      </c>
      <c r="E79" s="166">
        <v>0</v>
      </c>
      <c r="F79" s="170">
        <v>0</v>
      </c>
      <c r="G79" s="186">
        <f t="shared" ref="G79:G84" si="26">G80</f>
        <v>845000</v>
      </c>
      <c r="H79" s="186">
        <f t="shared" ref="H79:I84" si="27">H80</f>
        <v>863000</v>
      </c>
      <c r="I79" s="186">
        <f t="shared" si="27"/>
        <v>896000</v>
      </c>
    </row>
    <row r="80" spans="1:9" ht="24.75" customHeight="1">
      <c r="A80" s="189" t="s">
        <v>53</v>
      </c>
      <c r="B80" s="165">
        <v>126</v>
      </c>
      <c r="C80" s="155">
        <v>4</v>
      </c>
      <c r="D80" s="155">
        <v>9</v>
      </c>
      <c r="E80" s="166">
        <v>0</v>
      </c>
      <c r="F80" s="170">
        <v>0</v>
      </c>
      <c r="G80" s="186">
        <f t="shared" si="26"/>
        <v>845000</v>
      </c>
      <c r="H80" s="186">
        <f t="shared" si="27"/>
        <v>863000</v>
      </c>
      <c r="I80" s="186">
        <f t="shared" si="27"/>
        <v>896000</v>
      </c>
    </row>
    <row r="81" spans="1:9" ht="46.5" customHeight="1">
      <c r="A81" s="174" t="s">
        <v>373</v>
      </c>
      <c r="B81" s="165">
        <v>126</v>
      </c>
      <c r="C81" s="155">
        <v>4</v>
      </c>
      <c r="D81" s="155">
        <v>9</v>
      </c>
      <c r="E81" s="166">
        <v>5700000000</v>
      </c>
      <c r="F81" s="170">
        <v>0</v>
      </c>
      <c r="G81" s="180">
        <f t="shared" si="26"/>
        <v>845000</v>
      </c>
      <c r="H81" s="180">
        <f t="shared" si="27"/>
        <v>863000</v>
      </c>
      <c r="I81" s="180">
        <f t="shared" si="27"/>
        <v>896000</v>
      </c>
    </row>
    <row r="82" spans="1:9" ht="22.5" customHeight="1">
      <c r="A82" s="174" t="s">
        <v>333</v>
      </c>
      <c r="B82" s="165">
        <v>126</v>
      </c>
      <c r="C82" s="155">
        <v>4</v>
      </c>
      <c r="D82" s="155">
        <v>9</v>
      </c>
      <c r="E82" s="166">
        <v>5740000000</v>
      </c>
      <c r="F82" s="170">
        <v>0</v>
      </c>
      <c r="G82" s="180">
        <f t="shared" si="26"/>
        <v>845000</v>
      </c>
      <c r="H82" s="180">
        <f t="shared" si="27"/>
        <v>863000</v>
      </c>
      <c r="I82" s="180">
        <f t="shared" si="27"/>
        <v>896000</v>
      </c>
    </row>
    <row r="83" spans="1:9" ht="22.5" customHeight="1">
      <c r="A83" s="174" t="s">
        <v>336</v>
      </c>
      <c r="B83" s="165">
        <v>126</v>
      </c>
      <c r="C83" s="175">
        <v>4</v>
      </c>
      <c r="D83" s="175">
        <v>9</v>
      </c>
      <c r="E83" s="176">
        <v>5740200000</v>
      </c>
      <c r="F83" s="177">
        <v>0</v>
      </c>
      <c r="G83" s="180">
        <f t="shared" si="26"/>
        <v>845000</v>
      </c>
      <c r="H83" s="180">
        <f t="shared" si="27"/>
        <v>863000</v>
      </c>
      <c r="I83" s="180">
        <f t="shared" si="27"/>
        <v>896000</v>
      </c>
    </row>
    <row r="84" spans="1:9" ht="32.25" customHeight="1">
      <c r="A84" s="174" t="s">
        <v>337</v>
      </c>
      <c r="B84" s="165">
        <v>126</v>
      </c>
      <c r="C84" s="175">
        <v>4</v>
      </c>
      <c r="D84" s="175">
        <v>9</v>
      </c>
      <c r="E84" s="176">
        <v>5740295280</v>
      </c>
      <c r="F84" s="177">
        <v>0</v>
      </c>
      <c r="G84" s="180">
        <f t="shared" si="26"/>
        <v>845000</v>
      </c>
      <c r="H84" s="180">
        <f t="shared" si="27"/>
        <v>863000</v>
      </c>
      <c r="I84" s="180">
        <f t="shared" si="27"/>
        <v>896000</v>
      </c>
    </row>
    <row r="85" spans="1:9" ht="32.25" customHeight="1">
      <c r="A85" s="174" t="s">
        <v>66</v>
      </c>
      <c r="B85" s="165">
        <v>126</v>
      </c>
      <c r="C85" s="175">
        <v>4</v>
      </c>
      <c r="D85" s="175">
        <v>9</v>
      </c>
      <c r="E85" s="176">
        <v>5740295280</v>
      </c>
      <c r="F85" s="177">
        <v>240</v>
      </c>
      <c r="G85" s="180">
        <f>G86+G87</f>
        <v>845000</v>
      </c>
      <c r="H85" s="180">
        <f t="shared" ref="H85:I85" si="28">H86+H87</f>
        <v>863000</v>
      </c>
      <c r="I85" s="180">
        <f t="shared" si="28"/>
        <v>896000</v>
      </c>
    </row>
    <row r="86" spans="1:9" ht="21" customHeight="1">
      <c r="A86" s="174" t="s">
        <v>277</v>
      </c>
      <c r="B86" s="165">
        <v>126</v>
      </c>
      <c r="C86" s="175">
        <v>4</v>
      </c>
      <c r="D86" s="175">
        <v>9</v>
      </c>
      <c r="E86" s="176">
        <v>5740295280</v>
      </c>
      <c r="F86" s="177">
        <v>244</v>
      </c>
      <c r="G86" s="180">
        <v>735000</v>
      </c>
      <c r="H86" s="180">
        <v>743000</v>
      </c>
      <c r="I86" s="181">
        <v>766000</v>
      </c>
    </row>
    <row r="87" spans="1:9" ht="21" customHeight="1">
      <c r="A87" s="174" t="s">
        <v>267</v>
      </c>
      <c r="B87" s="165">
        <v>126</v>
      </c>
      <c r="C87" s="175">
        <v>4</v>
      </c>
      <c r="D87" s="175">
        <v>9</v>
      </c>
      <c r="E87" s="176">
        <v>5740295280</v>
      </c>
      <c r="F87" s="177">
        <v>247</v>
      </c>
      <c r="G87" s="180">
        <v>110000</v>
      </c>
      <c r="H87" s="180">
        <v>120000</v>
      </c>
      <c r="I87" s="181">
        <v>130000</v>
      </c>
    </row>
    <row r="88" spans="1:9" ht="24.75" customHeight="1">
      <c r="A88" s="187" t="s">
        <v>166</v>
      </c>
      <c r="B88" s="165">
        <v>126</v>
      </c>
      <c r="C88" s="155">
        <v>5</v>
      </c>
      <c r="D88" s="155">
        <v>0</v>
      </c>
      <c r="E88" s="166">
        <v>0</v>
      </c>
      <c r="F88" s="170">
        <v>0</v>
      </c>
      <c r="G88" s="186">
        <f>G89+G96</f>
        <v>719960.42999999993</v>
      </c>
      <c r="H88" s="186">
        <f t="shared" ref="H88:I88" si="29">H89+H96</f>
        <v>53916</v>
      </c>
      <c r="I88" s="186">
        <f t="shared" si="29"/>
        <v>7406</v>
      </c>
    </row>
    <row r="89" spans="1:9" ht="24.75" hidden="1" customHeight="1">
      <c r="A89" s="190" t="s">
        <v>386</v>
      </c>
      <c r="B89" s="165">
        <v>126</v>
      </c>
      <c r="C89" s="155">
        <v>5</v>
      </c>
      <c r="D89" s="155">
        <v>2</v>
      </c>
      <c r="E89" s="166">
        <v>0</v>
      </c>
      <c r="F89" s="170">
        <v>0</v>
      </c>
      <c r="G89" s="186">
        <f t="shared" ref="G89:G94" si="30">G90</f>
        <v>0</v>
      </c>
      <c r="H89" s="186">
        <f t="shared" ref="H89:I94" si="31">H90</f>
        <v>0</v>
      </c>
      <c r="I89" s="186">
        <f t="shared" si="31"/>
        <v>0</v>
      </c>
    </row>
    <row r="90" spans="1:9" ht="48.75" hidden="1" customHeight="1">
      <c r="A90" s="174" t="s">
        <v>373</v>
      </c>
      <c r="B90" s="165">
        <v>126</v>
      </c>
      <c r="C90" s="175">
        <v>5</v>
      </c>
      <c r="D90" s="175">
        <v>2</v>
      </c>
      <c r="E90" s="176">
        <v>5700000000</v>
      </c>
      <c r="F90" s="177">
        <v>0</v>
      </c>
      <c r="G90" s="180">
        <f t="shared" si="30"/>
        <v>0</v>
      </c>
      <c r="H90" s="180">
        <f t="shared" si="31"/>
        <v>0</v>
      </c>
      <c r="I90" s="180">
        <f t="shared" si="31"/>
        <v>0</v>
      </c>
    </row>
    <row r="91" spans="1:9" ht="22.5" hidden="1" customHeight="1">
      <c r="A91" s="174" t="s">
        <v>333</v>
      </c>
      <c r="B91" s="165">
        <v>126</v>
      </c>
      <c r="C91" s="175">
        <v>5</v>
      </c>
      <c r="D91" s="175">
        <v>2</v>
      </c>
      <c r="E91" s="176">
        <v>5740000000</v>
      </c>
      <c r="F91" s="177">
        <v>0</v>
      </c>
      <c r="G91" s="180">
        <f t="shared" si="30"/>
        <v>0</v>
      </c>
      <c r="H91" s="180">
        <f t="shared" si="31"/>
        <v>0</v>
      </c>
      <c r="I91" s="180">
        <f t="shared" si="31"/>
        <v>0</v>
      </c>
    </row>
    <row r="92" spans="1:9" ht="23.45" hidden="1" customHeight="1">
      <c r="A92" s="174" t="s">
        <v>406</v>
      </c>
      <c r="B92" s="165">
        <v>126</v>
      </c>
      <c r="C92" s="175">
        <v>5</v>
      </c>
      <c r="D92" s="175">
        <v>2</v>
      </c>
      <c r="E92" s="176">
        <v>5740600000</v>
      </c>
      <c r="F92" s="177">
        <v>0</v>
      </c>
      <c r="G92" s="180">
        <f t="shared" si="30"/>
        <v>0</v>
      </c>
      <c r="H92" s="180">
        <f t="shared" si="31"/>
        <v>0</v>
      </c>
      <c r="I92" s="180">
        <f t="shared" si="31"/>
        <v>0</v>
      </c>
    </row>
    <row r="93" spans="1:9" ht="32.25" hidden="1" customHeight="1">
      <c r="A93" s="174" t="s">
        <v>387</v>
      </c>
      <c r="B93" s="165">
        <v>126</v>
      </c>
      <c r="C93" s="175">
        <v>5</v>
      </c>
      <c r="D93" s="175">
        <v>2</v>
      </c>
      <c r="E93" s="176">
        <v>5740695580</v>
      </c>
      <c r="F93" s="177">
        <v>0</v>
      </c>
      <c r="G93" s="180">
        <f>G94</f>
        <v>0</v>
      </c>
      <c r="H93" s="180">
        <f t="shared" si="31"/>
        <v>0</v>
      </c>
      <c r="I93" s="180">
        <f t="shared" si="31"/>
        <v>0</v>
      </c>
    </row>
    <row r="94" spans="1:9" ht="32.25" hidden="1" customHeight="1">
      <c r="A94" s="174" t="s">
        <v>66</v>
      </c>
      <c r="B94" s="165">
        <v>126</v>
      </c>
      <c r="C94" s="175">
        <v>5</v>
      </c>
      <c r="D94" s="175">
        <v>2</v>
      </c>
      <c r="E94" s="176">
        <v>5740695580</v>
      </c>
      <c r="F94" s="177">
        <v>240</v>
      </c>
      <c r="G94" s="180">
        <f t="shared" si="30"/>
        <v>0</v>
      </c>
      <c r="H94" s="180">
        <f t="shared" si="31"/>
        <v>0</v>
      </c>
      <c r="I94" s="180">
        <f t="shared" si="31"/>
        <v>0</v>
      </c>
    </row>
    <row r="95" spans="1:9" ht="25.15" hidden="1" customHeight="1">
      <c r="A95" s="174" t="s">
        <v>277</v>
      </c>
      <c r="B95" s="165">
        <v>126</v>
      </c>
      <c r="C95" s="175">
        <v>5</v>
      </c>
      <c r="D95" s="175">
        <v>2</v>
      </c>
      <c r="E95" s="176">
        <v>5740695580</v>
      </c>
      <c r="F95" s="177">
        <v>244</v>
      </c>
      <c r="G95" s="180">
        <v>0</v>
      </c>
      <c r="H95" s="180">
        <v>0</v>
      </c>
      <c r="I95" s="180">
        <v>0</v>
      </c>
    </row>
    <row r="96" spans="1:9" ht="25.5" customHeight="1">
      <c r="A96" s="179" t="s">
        <v>164</v>
      </c>
      <c r="B96" s="165">
        <v>126</v>
      </c>
      <c r="C96" s="155">
        <v>5</v>
      </c>
      <c r="D96" s="155">
        <v>3</v>
      </c>
      <c r="E96" s="166">
        <v>0</v>
      </c>
      <c r="F96" s="170">
        <v>0</v>
      </c>
      <c r="G96" s="186">
        <f>G97</f>
        <v>719960.42999999993</v>
      </c>
      <c r="H96" s="186">
        <f t="shared" ref="H96:I97" si="32">H97</f>
        <v>53916</v>
      </c>
      <c r="I96" s="186">
        <f t="shared" si="32"/>
        <v>7406</v>
      </c>
    </row>
    <row r="97" spans="1:9" ht="46.5" customHeight="1">
      <c r="A97" s="174" t="s">
        <v>373</v>
      </c>
      <c r="B97" s="165">
        <v>126</v>
      </c>
      <c r="C97" s="155">
        <v>5</v>
      </c>
      <c r="D97" s="155">
        <v>3</v>
      </c>
      <c r="E97" s="176">
        <v>5700000000</v>
      </c>
      <c r="F97" s="177">
        <v>0</v>
      </c>
      <c r="G97" s="180">
        <f>G98</f>
        <v>719960.42999999993</v>
      </c>
      <c r="H97" s="180">
        <f t="shared" si="32"/>
        <v>53916</v>
      </c>
      <c r="I97" s="180">
        <f t="shared" si="32"/>
        <v>7406</v>
      </c>
    </row>
    <row r="98" spans="1:9" ht="26.45" customHeight="1">
      <c r="A98" s="174" t="s">
        <v>333</v>
      </c>
      <c r="B98" s="165">
        <v>126</v>
      </c>
      <c r="C98" s="155">
        <v>5</v>
      </c>
      <c r="D98" s="155">
        <v>3</v>
      </c>
      <c r="E98" s="176">
        <v>5740000000</v>
      </c>
      <c r="F98" s="177">
        <v>0</v>
      </c>
      <c r="G98" s="180">
        <f>G99+G109</f>
        <v>719960.42999999993</v>
      </c>
      <c r="H98" s="180">
        <f t="shared" ref="H98:I98" si="33">H99+H109</f>
        <v>53916</v>
      </c>
      <c r="I98" s="180">
        <f t="shared" si="33"/>
        <v>7406</v>
      </c>
    </row>
    <row r="99" spans="1:9" ht="33" customHeight="1">
      <c r="A99" s="174" t="s">
        <v>338</v>
      </c>
      <c r="B99" s="165">
        <v>126</v>
      </c>
      <c r="C99" s="155">
        <v>5</v>
      </c>
      <c r="D99" s="155">
        <v>3</v>
      </c>
      <c r="E99" s="176">
        <v>5740300000</v>
      </c>
      <c r="F99" s="177">
        <v>0</v>
      </c>
      <c r="G99" s="180">
        <f>G100+G103</f>
        <v>102414.43</v>
      </c>
      <c r="H99" s="180">
        <f t="shared" ref="H99:I99" si="34">H100+H103</f>
        <v>53916</v>
      </c>
      <c r="I99" s="180">
        <f t="shared" si="34"/>
        <v>7406</v>
      </c>
    </row>
    <row r="100" spans="1:9" ht="46.15" customHeight="1">
      <c r="A100" s="174" t="s">
        <v>442</v>
      </c>
      <c r="B100" s="165">
        <v>126</v>
      </c>
      <c r="C100" s="175">
        <v>5</v>
      </c>
      <c r="D100" s="175">
        <v>3</v>
      </c>
      <c r="E100" s="176">
        <v>5740390050</v>
      </c>
      <c r="F100" s="177">
        <v>0</v>
      </c>
      <c r="G100" s="180">
        <f>G101</f>
        <v>100</v>
      </c>
      <c r="H100" s="180">
        <f t="shared" ref="H100:I101" si="35">H101</f>
        <v>50</v>
      </c>
      <c r="I100" s="180">
        <f t="shared" si="35"/>
        <v>50</v>
      </c>
    </row>
    <row r="101" spans="1:9" ht="33" customHeight="1">
      <c r="A101" s="174" t="s">
        <v>66</v>
      </c>
      <c r="B101" s="165">
        <v>126</v>
      </c>
      <c r="C101" s="175">
        <v>5</v>
      </c>
      <c r="D101" s="175">
        <v>3</v>
      </c>
      <c r="E101" s="176">
        <v>5740390050</v>
      </c>
      <c r="F101" s="177">
        <v>240</v>
      </c>
      <c r="G101" s="180">
        <f>G102</f>
        <v>100</v>
      </c>
      <c r="H101" s="180">
        <f t="shared" si="35"/>
        <v>50</v>
      </c>
      <c r="I101" s="180">
        <f t="shared" si="35"/>
        <v>50</v>
      </c>
    </row>
    <row r="102" spans="1:9" ht="23.45" customHeight="1">
      <c r="A102" s="174" t="s">
        <v>277</v>
      </c>
      <c r="B102" s="165">
        <v>126</v>
      </c>
      <c r="C102" s="175">
        <v>5</v>
      </c>
      <c r="D102" s="175">
        <v>3</v>
      </c>
      <c r="E102" s="176">
        <v>5740390050</v>
      </c>
      <c r="F102" s="177">
        <v>244</v>
      </c>
      <c r="G102" s="180">
        <v>100</v>
      </c>
      <c r="H102" s="180">
        <v>50</v>
      </c>
      <c r="I102" s="181">
        <v>50</v>
      </c>
    </row>
    <row r="103" spans="1:9" ht="30.75" customHeight="1">
      <c r="A103" s="174" t="s">
        <v>342</v>
      </c>
      <c r="B103" s="165">
        <v>126</v>
      </c>
      <c r="C103" s="175">
        <v>5</v>
      </c>
      <c r="D103" s="175">
        <v>3</v>
      </c>
      <c r="E103" s="176">
        <v>5740395310</v>
      </c>
      <c r="F103" s="177">
        <v>0</v>
      </c>
      <c r="G103" s="180">
        <f>G104</f>
        <v>102314.43</v>
      </c>
      <c r="H103" s="180">
        <f t="shared" ref="H103:I103" si="36">H104</f>
        <v>53866</v>
      </c>
      <c r="I103" s="180">
        <f t="shared" si="36"/>
        <v>7356</v>
      </c>
    </row>
    <row r="104" spans="1:9" ht="30.75" customHeight="1">
      <c r="A104" s="174" t="s">
        <v>66</v>
      </c>
      <c r="B104" s="165">
        <v>126</v>
      </c>
      <c r="C104" s="175">
        <v>5</v>
      </c>
      <c r="D104" s="175">
        <v>3</v>
      </c>
      <c r="E104" s="176">
        <v>5740395310</v>
      </c>
      <c r="F104" s="177">
        <v>240</v>
      </c>
      <c r="G104" s="180">
        <v>102314.43</v>
      </c>
      <c r="H104" s="180">
        <v>53866</v>
      </c>
      <c r="I104" s="180">
        <v>7356</v>
      </c>
    </row>
    <row r="105" spans="1:9" ht="24.75" customHeight="1">
      <c r="A105" s="174" t="s">
        <v>277</v>
      </c>
      <c r="B105" s="165">
        <v>126</v>
      </c>
      <c r="C105" s="175">
        <v>5</v>
      </c>
      <c r="D105" s="175">
        <v>3</v>
      </c>
      <c r="E105" s="176">
        <v>5740395310</v>
      </c>
      <c r="F105" s="177">
        <v>244</v>
      </c>
      <c r="G105" s="180">
        <v>103827.43</v>
      </c>
      <c r="H105" s="180">
        <v>55379</v>
      </c>
      <c r="I105" s="181">
        <v>8869</v>
      </c>
    </row>
    <row r="106" spans="1:9" ht="34.9" hidden="1" customHeight="1">
      <c r="A106" s="174" t="s">
        <v>343</v>
      </c>
      <c r="B106" s="165">
        <v>126</v>
      </c>
      <c r="C106" s="175">
        <v>5</v>
      </c>
      <c r="D106" s="175">
        <v>3</v>
      </c>
      <c r="E106" s="176" t="s">
        <v>344</v>
      </c>
      <c r="F106" s="177">
        <v>0</v>
      </c>
      <c r="G106" s="180">
        <f>G107</f>
        <v>0</v>
      </c>
      <c r="H106" s="180">
        <f t="shared" ref="H106:I106" si="37">H107</f>
        <v>0</v>
      </c>
      <c r="I106" s="180">
        <f t="shared" si="37"/>
        <v>0</v>
      </c>
    </row>
    <row r="107" spans="1:9" ht="50.45" hidden="1" customHeight="1">
      <c r="A107" s="174" t="s">
        <v>66</v>
      </c>
      <c r="B107" s="165">
        <v>126</v>
      </c>
      <c r="C107" s="175">
        <v>5</v>
      </c>
      <c r="D107" s="175">
        <v>3</v>
      </c>
      <c r="E107" s="176" t="s">
        <v>344</v>
      </c>
      <c r="F107" s="177">
        <v>240</v>
      </c>
      <c r="G107" s="180">
        <f>G108</f>
        <v>0</v>
      </c>
      <c r="H107" s="180">
        <f t="shared" ref="H107:I107" si="38">H108</f>
        <v>0</v>
      </c>
      <c r="I107" s="180">
        <f t="shared" si="38"/>
        <v>0</v>
      </c>
    </row>
    <row r="108" spans="1:9" ht="38.450000000000003" hidden="1" customHeight="1">
      <c r="A108" s="174" t="s">
        <v>277</v>
      </c>
      <c r="B108" s="165">
        <v>126</v>
      </c>
      <c r="C108" s="175">
        <v>5</v>
      </c>
      <c r="D108" s="175">
        <v>3</v>
      </c>
      <c r="E108" s="176" t="s">
        <v>344</v>
      </c>
      <c r="F108" s="177">
        <v>244</v>
      </c>
      <c r="G108" s="180">
        <v>0</v>
      </c>
      <c r="H108" s="180">
        <v>0</v>
      </c>
      <c r="I108" s="181">
        <v>0</v>
      </c>
    </row>
    <row r="109" spans="1:9" ht="24" customHeight="1">
      <c r="A109" s="174" t="s">
        <v>362</v>
      </c>
      <c r="B109" s="165">
        <v>126</v>
      </c>
      <c r="C109" s="175">
        <v>5</v>
      </c>
      <c r="D109" s="175">
        <v>3</v>
      </c>
      <c r="E109" s="176">
        <v>5750000000</v>
      </c>
      <c r="F109" s="177">
        <v>0</v>
      </c>
      <c r="G109" s="180">
        <f>G110</f>
        <v>617546</v>
      </c>
      <c r="H109" s="180">
        <f t="shared" ref="H109:I109" si="39">H110</f>
        <v>0</v>
      </c>
      <c r="I109" s="180">
        <f t="shared" si="39"/>
        <v>0</v>
      </c>
    </row>
    <row r="110" spans="1:9" ht="48" customHeight="1">
      <c r="A110" s="174" t="s">
        <v>361</v>
      </c>
      <c r="B110" s="165">
        <v>126</v>
      </c>
      <c r="C110" s="175">
        <v>5</v>
      </c>
      <c r="D110" s="175">
        <v>3</v>
      </c>
      <c r="E110" s="176" t="s">
        <v>360</v>
      </c>
      <c r="F110" s="177">
        <v>0</v>
      </c>
      <c r="G110" s="180">
        <f>G111+G114</f>
        <v>617546</v>
      </c>
      <c r="H110" s="180">
        <f t="shared" ref="H110:I110" si="40">H111+H114</f>
        <v>0</v>
      </c>
      <c r="I110" s="180">
        <f t="shared" si="40"/>
        <v>0</v>
      </c>
    </row>
    <row r="111" spans="1:9" ht="37.15" customHeight="1">
      <c r="A111" s="174" t="s">
        <v>446</v>
      </c>
      <c r="B111" s="165">
        <v>126</v>
      </c>
      <c r="C111" s="175">
        <v>5</v>
      </c>
      <c r="D111" s="175">
        <v>3</v>
      </c>
      <c r="E111" s="176" t="s">
        <v>445</v>
      </c>
      <c r="F111" s="177">
        <v>0</v>
      </c>
      <c r="G111" s="180">
        <f>G112</f>
        <v>452222</v>
      </c>
      <c r="H111" s="180">
        <f t="shared" ref="H111:I111" si="41">H112</f>
        <v>0</v>
      </c>
      <c r="I111" s="180">
        <f t="shared" si="41"/>
        <v>0</v>
      </c>
    </row>
    <row r="112" spans="1:9" ht="32.450000000000003" customHeight="1">
      <c r="A112" s="174" t="s">
        <v>374</v>
      </c>
      <c r="B112" s="165">
        <v>126</v>
      </c>
      <c r="C112" s="175">
        <v>5</v>
      </c>
      <c r="D112" s="175">
        <v>3</v>
      </c>
      <c r="E112" s="176" t="s">
        <v>445</v>
      </c>
      <c r="F112" s="177">
        <v>240</v>
      </c>
      <c r="G112" s="180">
        <f t="shared" ref="G112:I112" si="42">G113</f>
        <v>452222</v>
      </c>
      <c r="H112" s="180">
        <f t="shared" si="42"/>
        <v>0</v>
      </c>
      <c r="I112" s="180">
        <f t="shared" si="42"/>
        <v>0</v>
      </c>
    </row>
    <row r="113" spans="1:9" ht="19.899999999999999" customHeight="1">
      <c r="A113" s="174" t="s">
        <v>277</v>
      </c>
      <c r="B113" s="165">
        <v>126</v>
      </c>
      <c r="C113" s="175">
        <v>5</v>
      </c>
      <c r="D113" s="175">
        <v>3</v>
      </c>
      <c r="E113" s="176" t="s">
        <v>445</v>
      </c>
      <c r="F113" s="177">
        <v>244</v>
      </c>
      <c r="G113" s="180">
        <v>452222</v>
      </c>
      <c r="H113" s="154">
        <v>0</v>
      </c>
      <c r="I113" s="181">
        <v>0</v>
      </c>
    </row>
    <row r="114" spans="1:9" ht="45" customHeight="1">
      <c r="A114" s="174" t="s">
        <v>448</v>
      </c>
      <c r="B114" s="165">
        <v>126</v>
      </c>
      <c r="C114" s="175">
        <v>5</v>
      </c>
      <c r="D114" s="175">
        <v>3</v>
      </c>
      <c r="E114" s="176" t="s">
        <v>447</v>
      </c>
      <c r="F114" s="177">
        <v>0</v>
      </c>
      <c r="G114" s="180">
        <f>G115</f>
        <v>165324</v>
      </c>
      <c r="H114" s="180">
        <f t="shared" ref="H114:I114" si="43">H115</f>
        <v>0</v>
      </c>
      <c r="I114" s="180">
        <f t="shared" si="43"/>
        <v>0</v>
      </c>
    </row>
    <row r="115" spans="1:9" ht="34.9" customHeight="1">
      <c r="A115" s="174" t="s">
        <v>66</v>
      </c>
      <c r="B115" s="165">
        <v>126</v>
      </c>
      <c r="C115" s="175">
        <v>5</v>
      </c>
      <c r="D115" s="175">
        <v>3</v>
      </c>
      <c r="E115" s="176" t="s">
        <v>447</v>
      </c>
      <c r="F115" s="177">
        <v>240</v>
      </c>
      <c r="G115" s="180">
        <f t="shared" ref="G115:I115" si="44">G116</f>
        <v>165324</v>
      </c>
      <c r="H115" s="180">
        <f t="shared" si="44"/>
        <v>0</v>
      </c>
      <c r="I115" s="180">
        <f t="shared" si="44"/>
        <v>0</v>
      </c>
    </row>
    <row r="116" spans="1:9" ht="25.9" customHeight="1">
      <c r="A116" s="174" t="s">
        <v>277</v>
      </c>
      <c r="B116" s="165">
        <v>126</v>
      </c>
      <c r="C116" s="175">
        <v>5</v>
      </c>
      <c r="D116" s="175">
        <v>3</v>
      </c>
      <c r="E116" s="176" t="s">
        <v>447</v>
      </c>
      <c r="F116" s="177">
        <v>244</v>
      </c>
      <c r="G116" s="180">
        <v>165324</v>
      </c>
      <c r="H116" s="154">
        <v>0</v>
      </c>
      <c r="I116" s="181">
        <v>0</v>
      </c>
    </row>
    <row r="117" spans="1:9" ht="24" customHeight="1">
      <c r="A117" s="187" t="s">
        <v>54</v>
      </c>
      <c r="B117" s="165">
        <v>126</v>
      </c>
      <c r="C117" s="155">
        <v>8</v>
      </c>
      <c r="D117" s="155">
        <v>0</v>
      </c>
      <c r="E117" s="166">
        <v>0</v>
      </c>
      <c r="F117" s="170">
        <v>0</v>
      </c>
      <c r="G117" s="186">
        <f>G118</f>
        <v>2658450</v>
      </c>
      <c r="H117" s="186">
        <f t="shared" ref="H117:I120" si="45">H118</f>
        <v>2428900</v>
      </c>
      <c r="I117" s="186">
        <f t="shared" si="45"/>
        <v>2403900</v>
      </c>
    </row>
    <row r="118" spans="1:9" ht="24" customHeight="1">
      <c r="A118" s="179" t="s">
        <v>55</v>
      </c>
      <c r="B118" s="165">
        <v>126</v>
      </c>
      <c r="C118" s="155">
        <v>8</v>
      </c>
      <c r="D118" s="155">
        <v>1</v>
      </c>
      <c r="E118" s="166">
        <v>0</v>
      </c>
      <c r="F118" s="170">
        <v>0</v>
      </c>
      <c r="G118" s="186">
        <f>G119</f>
        <v>2658450</v>
      </c>
      <c r="H118" s="186">
        <f t="shared" si="45"/>
        <v>2428900</v>
      </c>
      <c r="I118" s="186">
        <f t="shared" si="45"/>
        <v>2403900</v>
      </c>
    </row>
    <row r="119" spans="1:9" ht="48.75" customHeight="1">
      <c r="A119" s="174" t="s">
        <v>373</v>
      </c>
      <c r="B119" s="165">
        <v>126</v>
      </c>
      <c r="C119" s="175">
        <v>8</v>
      </c>
      <c r="D119" s="175">
        <v>1</v>
      </c>
      <c r="E119" s="176">
        <v>5700000000</v>
      </c>
      <c r="F119" s="177">
        <v>0</v>
      </c>
      <c r="G119" s="180">
        <f>G120</f>
        <v>2658450</v>
      </c>
      <c r="H119" s="180">
        <f t="shared" si="45"/>
        <v>2428900</v>
      </c>
      <c r="I119" s="180">
        <f t="shared" si="45"/>
        <v>2403900</v>
      </c>
    </row>
    <row r="120" spans="1:9" ht="24" customHeight="1">
      <c r="A120" s="174" t="s">
        <v>333</v>
      </c>
      <c r="B120" s="165">
        <v>126</v>
      </c>
      <c r="C120" s="175">
        <v>8</v>
      </c>
      <c r="D120" s="175">
        <v>1</v>
      </c>
      <c r="E120" s="176">
        <v>5740000000</v>
      </c>
      <c r="F120" s="177">
        <v>0</v>
      </c>
      <c r="G120" s="180">
        <f>G121</f>
        <v>2658450</v>
      </c>
      <c r="H120" s="180">
        <f t="shared" si="45"/>
        <v>2428900</v>
      </c>
      <c r="I120" s="180">
        <f t="shared" si="45"/>
        <v>2403900</v>
      </c>
    </row>
    <row r="121" spans="1:9" ht="22.5" customHeight="1">
      <c r="A121" s="174" t="s">
        <v>345</v>
      </c>
      <c r="B121" s="165">
        <v>126</v>
      </c>
      <c r="C121" s="175">
        <v>8</v>
      </c>
      <c r="D121" s="175">
        <v>1</v>
      </c>
      <c r="E121" s="176">
        <v>5740400000</v>
      </c>
      <c r="F121" s="177">
        <v>0</v>
      </c>
      <c r="G121" s="180">
        <f>G125+G129+G131</f>
        <v>2658450</v>
      </c>
      <c r="H121" s="180">
        <f t="shared" ref="H121:I121" si="46">H125+H129+H131</f>
        <v>2428900</v>
      </c>
      <c r="I121" s="180">
        <f t="shared" si="46"/>
        <v>2403900</v>
      </c>
    </row>
    <row r="122" spans="1:9" ht="21.75" hidden="1" customHeight="1">
      <c r="A122" s="191" t="s">
        <v>346</v>
      </c>
      <c r="B122" s="165">
        <v>126</v>
      </c>
      <c r="C122" s="175">
        <v>8</v>
      </c>
      <c r="D122" s="175">
        <v>1</v>
      </c>
      <c r="E122" s="176">
        <v>5740495110</v>
      </c>
      <c r="F122" s="177">
        <v>0</v>
      </c>
      <c r="G122" s="180">
        <f>G123</f>
        <v>0</v>
      </c>
      <c r="H122" s="180">
        <f>H123</f>
        <v>0</v>
      </c>
      <c r="I122" s="181">
        <f>I123</f>
        <v>0</v>
      </c>
    </row>
    <row r="123" spans="1:9" ht="31.5" hidden="1" customHeight="1">
      <c r="A123" s="174" t="s">
        <v>66</v>
      </c>
      <c r="B123" s="165">
        <v>126</v>
      </c>
      <c r="C123" s="175">
        <v>8</v>
      </c>
      <c r="D123" s="175">
        <v>1</v>
      </c>
      <c r="E123" s="176">
        <v>5740495110</v>
      </c>
      <c r="F123" s="177">
        <v>240</v>
      </c>
      <c r="G123" s="180">
        <f>G124</f>
        <v>0</v>
      </c>
      <c r="H123" s="180">
        <f t="shared" ref="H123:I123" si="47">H124</f>
        <v>0</v>
      </c>
      <c r="I123" s="180">
        <f t="shared" si="47"/>
        <v>0</v>
      </c>
    </row>
    <row r="124" spans="1:9" ht="31.5" hidden="1" customHeight="1">
      <c r="A124" s="174" t="s">
        <v>370</v>
      </c>
      <c r="B124" s="165">
        <v>126</v>
      </c>
      <c r="C124" s="175">
        <v>8</v>
      </c>
      <c r="D124" s="175">
        <v>1</v>
      </c>
      <c r="E124" s="176">
        <v>5740495110</v>
      </c>
      <c r="F124" s="177">
        <v>243</v>
      </c>
      <c r="G124" s="180">
        <v>0</v>
      </c>
      <c r="H124" s="180">
        <v>0</v>
      </c>
      <c r="I124" s="181">
        <v>0</v>
      </c>
    </row>
    <row r="125" spans="1:9" ht="31.5" customHeight="1">
      <c r="A125" s="174" t="s">
        <v>347</v>
      </c>
      <c r="B125" s="165">
        <v>126</v>
      </c>
      <c r="C125" s="175">
        <v>8</v>
      </c>
      <c r="D125" s="175">
        <v>1</v>
      </c>
      <c r="E125" s="176">
        <v>5740495220</v>
      </c>
      <c r="F125" s="177">
        <v>0</v>
      </c>
      <c r="G125" s="180">
        <f>G126</f>
        <v>340050</v>
      </c>
      <c r="H125" s="180">
        <f t="shared" ref="H125:I125" si="48">H126</f>
        <v>110500</v>
      </c>
      <c r="I125" s="180">
        <f t="shared" si="48"/>
        <v>85500</v>
      </c>
    </row>
    <row r="126" spans="1:9" ht="31.5" customHeight="1">
      <c r="A126" s="174" t="s">
        <v>66</v>
      </c>
      <c r="B126" s="165">
        <v>126</v>
      </c>
      <c r="C126" s="175">
        <v>8</v>
      </c>
      <c r="D126" s="175">
        <v>1</v>
      </c>
      <c r="E126" s="176">
        <v>5740495220</v>
      </c>
      <c r="F126" s="177">
        <v>240</v>
      </c>
      <c r="G126" s="180">
        <f>G127+G128</f>
        <v>340050</v>
      </c>
      <c r="H126" s="180">
        <f t="shared" ref="H126:I126" si="49">H127+H128</f>
        <v>110500</v>
      </c>
      <c r="I126" s="180">
        <f t="shared" si="49"/>
        <v>85500</v>
      </c>
    </row>
    <row r="127" spans="1:9" ht="23.25" customHeight="1">
      <c r="A127" s="174" t="s">
        <v>277</v>
      </c>
      <c r="B127" s="165">
        <v>126</v>
      </c>
      <c r="C127" s="175">
        <v>8</v>
      </c>
      <c r="D127" s="175">
        <v>1</v>
      </c>
      <c r="E127" s="176">
        <v>5740495220</v>
      </c>
      <c r="F127" s="177">
        <v>244</v>
      </c>
      <c r="G127" s="180">
        <v>200000</v>
      </c>
      <c r="H127" s="180">
        <v>60000</v>
      </c>
      <c r="I127" s="180">
        <v>45000</v>
      </c>
    </row>
    <row r="128" spans="1:9" ht="23.25" customHeight="1">
      <c r="A128" s="174" t="s">
        <v>267</v>
      </c>
      <c r="B128" s="165">
        <v>126</v>
      </c>
      <c r="C128" s="175">
        <v>8</v>
      </c>
      <c r="D128" s="175">
        <v>1</v>
      </c>
      <c r="E128" s="176">
        <v>5740495220</v>
      </c>
      <c r="F128" s="177">
        <v>247</v>
      </c>
      <c r="G128" s="180">
        <v>140050</v>
      </c>
      <c r="H128" s="180">
        <v>50500</v>
      </c>
      <c r="I128" s="180">
        <v>40500</v>
      </c>
    </row>
    <row r="129" spans="1:9" ht="58.9" customHeight="1">
      <c r="A129" s="174" t="s">
        <v>425</v>
      </c>
      <c r="B129" s="165">
        <v>126</v>
      </c>
      <c r="C129" s="175">
        <v>8</v>
      </c>
      <c r="D129" s="175">
        <v>1</v>
      </c>
      <c r="E129" s="176" t="s">
        <v>411</v>
      </c>
      <c r="F129" s="177">
        <v>0</v>
      </c>
      <c r="G129" s="180">
        <f>G130</f>
        <v>1890600</v>
      </c>
      <c r="H129" s="180">
        <f t="shared" ref="H129:I129" si="50">H130</f>
        <v>2318400</v>
      </c>
      <c r="I129" s="180">
        <f t="shared" si="50"/>
        <v>2318400</v>
      </c>
    </row>
    <row r="130" spans="1:9" ht="23.25" customHeight="1">
      <c r="A130" s="174" t="s">
        <v>40</v>
      </c>
      <c r="B130" s="165">
        <v>126</v>
      </c>
      <c r="C130" s="175">
        <v>8</v>
      </c>
      <c r="D130" s="175">
        <v>1</v>
      </c>
      <c r="E130" s="176" t="s">
        <v>411</v>
      </c>
      <c r="F130" s="177" t="s">
        <v>68</v>
      </c>
      <c r="G130" s="180">
        <v>1890600</v>
      </c>
      <c r="H130" s="180">
        <v>2318400</v>
      </c>
      <c r="I130" s="181">
        <v>2318400</v>
      </c>
    </row>
    <row r="131" spans="1:9" ht="43.9" customHeight="1">
      <c r="A131" s="174" t="s">
        <v>426</v>
      </c>
      <c r="B131" s="165">
        <v>126</v>
      </c>
      <c r="C131" s="175">
        <v>8</v>
      </c>
      <c r="D131" s="175">
        <v>1</v>
      </c>
      <c r="E131" s="176" t="s">
        <v>412</v>
      </c>
      <c r="F131" s="177">
        <v>0</v>
      </c>
      <c r="G131" s="180">
        <f>G132</f>
        <v>427800</v>
      </c>
      <c r="H131" s="180">
        <f t="shared" ref="H131:I131" si="51">H132</f>
        <v>0</v>
      </c>
      <c r="I131" s="180">
        <f t="shared" si="51"/>
        <v>0</v>
      </c>
    </row>
    <row r="132" spans="1:9" ht="24" customHeight="1">
      <c r="A132" s="174" t="s">
        <v>40</v>
      </c>
      <c r="B132" s="165">
        <v>126</v>
      </c>
      <c r="C132" s="175">
        <v>8</v>
      </c>
      <c r="D132" s="175">
        <v>1</v>
      </c>
      <c r="E132" s="176" t="s">
        <v>412</v>
      </c>
      <c r="F132" s="177" t="s">
        <v>68</v>
      </c>
      <c r="G132" s="180">
        <v>427800</v>
      </c>
      <c r="H132" s="180">
        <v>0</v>
      </c>
      <c r="I132" s="181">
        <v>0</v>
      </c>
    </row>
    <row r="133" spans="1:9" ht="25.5" customHeight="1" thickBot="1">
      <c r="A133" s="192" t="s">
        <v>385</v>
      </c>
      <c r="B133" s="193">
        <v>126</v>
      </c>
      <c r="C133" s="194" t="s">
        <v>215</v>
      </c>
      <c r="D133" s="194" t="s">
        <v>215</v>
      </c>
      <c r="E133" s="193" t="s">
        <v>215</v>
      </c>
      <c r="F133" s="193" t="s">
        <v>215</v>
      </c>
      <c r="G133" s="195">
        <f>G9+G10</f>
        <v>6594100</v>
      </c>
      <c r="H133" s="195">
        <f t="shared" ref="H133:I133" si="52">H9+H10</f>
        <v>5820100</v>
      </c>
      <c r="I133" s="195">
        <f t="shared" si="52"/>
        <v>5970300</v>
      </c>
    </row>
    <row r="134" spans="1:9" ht="33.75" customHeight="1">
      <c r="A134" s="113"/>
      <c r="B134" s="114"/>
      <c r="C134" s="114"/>
      <c r="D134" s="114"/>
      <c r="E134" s="115"/>
      <c r="F134" s="115"/>
      <c r="G134" s="129"/>
      <c r="H134" s="129"/>
      <c r="I134" s="129"/>
    </row>
    <row r="135" spans="1:9" ht="36.75" customHeight="1">
      <c r="A135" s="113"/>
      <c r="B135" s="114"/>
      <c r="C135" s="114"/>
      <c r="D135" s="114"/>
      <c r="E135" s="115"/>
      <c r="F135" s="115"/>
    </row>
    <row r="136" spans="1:9" ht="32.25" customHeight="1">
      <c r="A136" s="113"/>
      <c r="B136" s="114"/>
      <c r="C136" s="114"/>
      <c r="D136" s="114"/>
      <c r="E136" s="115"/>
      <c r="F136" s="115"/>
    </row>
    <row r="137" spans="1:9" ht="32.25" customHeight="1">
      <c r="A137" s="113"/>
      <c r="B137" s="114"/>
      <c r="C137" s="114"/>
      <c r="D137" s="114"/>
      <c r="E137" s="115"/>
      <c r="F137" s="115"/>
    </row>
    <row r="138" spans="1:9" ht="32.25" customHeight="1"/>
    <row r="139" spans="1:9" ht="32.25" customHeight="1"/>
    <row r="140" spans="1:9" ht="32.25" customHeight="1"/>
    <row r="141" spans="1:9" ht="32.25" customHeight="1"/>
    <row r="142" spans="1:9" ht="32.25" customHeight="1"/>
    <row r="143" spans="1:9" ht="32.25" customHeight="1"/>
    <row r="144" spans="1:9" ht="32.25" customHeight="1"/>
    <row r="145" ht="32.25" customHeight="1"/>
    <row r="146" ht="32.25" customHeight="1"/>
    <row r="147" ht="32.25" customHeight="1"/>
    <row r="148" ht="32.25" customHeight="1"/>
    <row r="149" ht="32.25" customHeight="1"/>
    <row r="150" ht="32.25" customHeight="1"/>
    <row r="151" ht="32.25" customHeight="1"/>
    <row r="152" ht="32.25" customHeight="1"/>
    <row r="153" ht="32.25" customHeight="1"/>
    <row r="154" ht="25.5" customHeight="1"/>
  </sheetData>
  <mergeCells count="1">
    <mergeCell ref="A5:I5"/>
  </mergeCells>
  <pageMargins left="0.23622047244094491" right="0.23622047244094491" top="0.74803149606299213" bottom="0.74803149606299213" header="0.31496062992125984" footer="0.31496062992125984"/>
  <pageSetup paperSize="9" scale="64" fitToHeight="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10"/>
  <sheetViews>
    <sheetView view="pageBreakPreview" topLeftCell="A47" zoomScale="60" zoomScaleNormal="100" workbookViewId="0">
      <selection activeCell="G26" sqref="G26"/>
    </sheetView>
  </sheetViews>
  <sheetFormatPr defaultColWidth="9.140625" defaultRowHeight="12.75"/>
  <cols>
    <col min="1" max="1" width="67" style="70" customWidth="1"/>
    <col min="2" max="2" width="14.28515625" style="120" customWidth="1"/>
    <col min="3" max="5" width="8" style="120" customWidth="1"/>
    <col min="6" max="8" width="14.28515625" style="120" customWidth="1"/>
    <col min="9" max="16384" width="9.140625" style="70"/>
  </cols>
  <sheetData>
    <row r="1" spans="1:8" ht="15">
      <c r="A1" s="117"/>
      <c r="B1" s="118"/>
      <c r="C1" s="119"/>
      <c r="D1" s="119"/>
      <c r="E1" s="115"/>
      <c r="F1" s="115"/>
      <c r="H1" s="72" t="s">
        <v>400</v>
      </c>
    </row>
    <row r="2" spans="1:8" ht="15">
      <c r="A2" s="117"/>
      <c r="B2" s="118"/>
      <c r="C2" s="119"/>
      <c r="D2" s="119"/>
      <c r="E2" s="115"/>
      <c r="F2" s="115"/>
      <c r="H2" s="72" t="s">
        <v>394</v>
      </c>
    </row>
    <row r="3" spans="1:8" ht="15">
      <c r="A3" s="117"/>
      <c r="B3" s="118"/>
      <c r="C3" s="119"/>
      <c r="D3" s="119"/>
      <c r="E3" s="115"/>
      <c r="F3" s="115"/>
      <c r="H3" s="72" t="s">
        <v>282</v>
      </c>
    </row>
    <row r="4" spans="1:8" ht="15">
      <c r="A4" s="117"/>
      <c r="B4" s="119"/>
      <c r="C4" s="119"/>
      <c r="D4" s="119"/>
      <c r="E4" s="121"/>
      <c r="F4" s="115"/>
      <c r="H4" s="72" t="str">
        <f>'пр 1'!E4</f>
        <v xml:space="preserve">от 25.12.2023 №147 </v>
      </c>
    </row>
    <row r="5" spans="1:8">
      <c r="A5" s="117"/>
      <c r="B5" s="115"/>
      <c r="C5" s="119"/>
      <c r="D5" s="119"/>
      <c r="E5" s="115"/>
      <c r="F5" s="115"/>
    </row>
    <row r="6" spans="1:8" ht="48.75" customHeight="1">
      <c r="A6" s="345" t="s">
        <v>409</v>
      </c>
      <c r="B6" s="345"/>
      <c r="C6" s="345"/>
      <c r="D6" s="345"/>
      <c r="E6" s="345"/>
      <c r="F6" s="345"/>
      <c r="G6" s="345"/>
      <c r="H6" s="345"/>
    </row>
    <row r="7" spans="1:8" ht="13.5" thickBot="1">
      <c r="A7" s="122"/>
      <c r="B7" s="123"/>
      <c r="C7" s="124"/>
      <c r="D7" s="124"/>
      <c r="E7" s="123"/>
      <c r="F7" s="123"/>
      <c r="H7" s="125" t="s">
        <v>56</v>
      </c>
    </row>
    <row r="8" spans="1:8" ht="21" customHeight="1" thickBot="1">
      <c r="A8" s="68" t="s">
        <v>57</v>
      </c>
      <c r="B8" s="126" t="s">
        <v>217</v>
      </c>
      <c r="C8" s="126" t="s">
        <v>198</v>
      </c>
      <c r="D8" s="126" t="s">
        <v>199</v>
      </c>
      <c r="E8" s="126" t="s">
        <v>218</v>
      </c>
      <c r="F8" s="126">
        <v>2024</v>
      </c>
      <c r="G8" s="126">
        <v>2025</v>
      </c>
      <c r="H8" s="127">
        <v>2026</v>
      </c>
    </row>
    <row r="9" spans="1:8" ht="21" customHeight="1" thickBot="1">
      <c r="A9" s="297">
        <v>1</v>
      </c>
      <c r="B9" s="298">
        <v>2</v>
      </c>
      <c r="C9" s="298">
        <v>3</v>
      </c>
      <c r="D9" s="298">
        <v>4</v>
      </c>
      <c r="E9" s="298">
        <v>5</v>
      </c>
      <c r="F9" s="298">
        <v>6</v>
      </c>
      <c r="G9" s="298">
        <v>7</v>
      </c>
      <c r="H9" s="299">
        <v>8</v>
      </c>
    </row>
    <row r="10" spans="1:8" ht="21" customHeight="1">
      <c r="A10" s="300" t="s">
        <v>389</v>
      </c>
      <c r="B10" s="166" t="s">
        <v>390</v>
      </c>
      <c r="C10" s="301" t="s">
        <v>201</v>
      </c>
      <c r="D10" s="301" t="s">
        <v>201</v>
      </c>
      <c r="E10" s="301" t="s">
        <v>375</v>
      </c>
      <c r="F10" s="302">
        <f>'пр 5.'!G9</f>
        <v>0</v>
      </c>
      <c r="G10" s="302">
        <f>'пр 5.'!H9</f>
        <v>141250</v>
      </c>
      <c r="H10" s="302">
        <f>'пр 5.'!I9</f>
        <v>289200</v>
      </c>
    </row>
    <row r="11" spans="1:8" ht="51" customHeight="1">
      <c r="A11" s="300" t="s">
        <v>373</v>
      </c>
      <c r="B11" s="166">
        <v>5700000000</v>
      </c>
      <c r="C11" s="169" t="s">
        <v>201</v>
      </c>
      <c r="D11" s="169" t="s">
        <v>201</v>
      </c>
      <c r="E11" s="169" t="s">
        <v>375</v>
      </c>
      <c r="F11" s="303">
        <f>F12+F99</f>
        <v>6594100</v>
      </c>
      <c r="G11" s="303">
        <f>G12+G99</f>
        <v>5678850</v>
      </c>
      <c r="H11" s="303">
        <f>H12+H99</f>
        <v>5681100</v>
      </c>
    </row>
    <row r="12" spans="1:8" ht="21.75" customHeight="1">
      <c r="A12" s="300" t="s">
        <v>333</v>
      </c>
      <c r="B12" s="176">
        <v>5740000000</v>
      </c>
      <c r="C12" s="301" t="s">
        <v>201</v>
      </c>
      <c r="D12" s="301" t="s">
        <v>201</v>
      </c>
      <c r="E12" s="301" t="s">
        <v>375</v>
      </c>
      <c r="F12" s="302">
        <f>F13+F18+F23+F36+F53</f>
        <v>5976554</v>
      </c>
      <c r="G12" s="302">
        <f>G13+G18+G23+G36+G53</f>
        <v>5678850</v>
      </c>
      <c r="H12" s="302">
        <f>H13+H18+H23+H36+H53</f>
        <v>5681100</v>
      </c>
    </row>
    <row r="13" spans="1:8" ht="21.75" customHeight="1">
      <c r="A13" s="300" t="s">
        <v>334</v>
      </c>
      <c r="B13" s="176">
        <v>5740100000</v>
      </c>
      <c r="C13" s="301" t="s">
        <v>201</v>
      </c>
      <c r="D13" s="301" t="s">
        <v>201</v>
      </c>
      <c r="E13" s="301" t="s">
        <v>375</v>
      </c>
      <c r="F13" s="302">
        <f t="shared" ref="F13:H16" si="0">F14</f>
        <v>6000</v>
      </c>
      <c r="G13" s="302">
        <f t="shared" si="0"/>
        <v>4000</v>
      </c>
      <c r="H13" s="302">
        <f t="shared" si="0"/>
        <v>0</v>
      </c>
    </row>
    <row r="14" spans="1:8" ht="30.75" customHeight="1">
      <c r="A14" s="300" t="s">
        <v>335</v>
      </c>
      <c r="B14" s="176">
        <v>5740195020</v>
      </c>
      <c r="C14" s="301" t="s">
        <v>201</v>
      </c>
      <c r="D14" s="301" t="s">
        <v>201</v>
      </c>
      <c r="E14" s="301" t="s">
        <v>375</v>
      </c>
      <c r="F14" s="302">
        <f t="shared" si="0"/>
        <v>6000</v>
      </c>
      <c r="G14" s="302">
        <f t="shared" si="0"/>
        <v>4000</v>
      </c>
      <c r="H14" s="304">
        <f t="shared" si="0"/>
        <v>0</v>
      </c>
    </row>
    <row r="15" spans="1:8" ht="30.75" customHeight="1">
      <c r="A15" s="187" t="s">
        <v>50</v>
      </c>
      <c r="B15" s="166">
        <v>5740195020</v>
      </c>
      <c r="C15" s="169" t="s">
        <v>203</v>
      </c>
      <c r="D15" s="169" t="s">
        <v>201</v>
      </c>
      <c r="E15" s="169" t="s">
        <v>375</v>
      </c>
      <c r="F15" s="303">
        <f t="shared" si="0"/>
        <v>6000</v>
      </c>
      <c r="G15" s="303">
        <f t="shared" si="0"/>
        <v>4000</v>
      </c>
      <c r="H15" s="305">
        <f t="shared" si="0"/>
        <v>0</v>
      </c>
    </row>
    <row r="16" spans="1:8" ht="33.75" customHeight="1">
      <c r="A16" s="179" t="s">
        <v>276</v>
      </c>
      <c r="B16" s="166">
        <v>5740195020</v>
      </c>
      <c r="C16" s="169" t="s">
        <v>203</v>
      </c>
      <c r="D16" s="169" t="s">
        <v>209</v>
      </c>
      <c r="E16" s="169" t="s">
        <v>375</v>
      </c>
      <c r="F16" s="303">
        <f t="shared" si="0"/>
        <v>6000</v>
      </c>
      <c r="G16" s="303">
        <f t="shared" si="0"/>
        <v>4000</v>
      </c>
      <c r="H16" s="305">
        <f t="shared" si="0"/>
        <v>0</v>
      </c>
    </row>
    <row r="17" spans="1:8" ht="30.75" customHeight="1">
      <c r="A17" s="174" t="s">
        <v>66</v>
      </c>
      <c r="B17" s="176">
        <v>5740195020</v>
      </c>
      <c r="C17" s="301" t="s">
        <v>203</v>
      </c>
      <c r="D17" s="301" t="s">
        <v>209</v>
      </c>
      <c r="E17" s="301" t="s">
        <v>65</v>
      </c>
      <c r="F17" s="302">
        <f>'пр 5.'!G77</f>
        <v>6000</v>
      </c>
      <c r="G17" s="302">
        <f>'пр 5.'!H77</f>
        <v>4000</v>
      </c>
      <c r="H17" s="302">
        <f>'пр 5.'!I77</f>
        <v>0</v>
      </c>
    </row>
    <row r="18" spans="1:8" ht="22.5" customHeight="1">
      <c r="A18" s="174" t="s">
        <v>336</v>
      </c>
      <c r="B18" s="176">
        <v>5740200000</v>
      </c>
      <c r="C18" s="301" t="s">
        <v>201</v>
      </c>
      <c r="D18" s="301" t="s">
        <v>201</v>
      </c>
      <c r="E18" s="301" t="s">
        <v>375</v>
      </c>
      <c r="F18" s="302">
        <f>F19</f>
        <v>845000</v>
      </c>
      <c r="G18" s="302">
        <f>G19</f>
        <v>863000</v>
      </c>
      <c r="H18" s="304">
        <f>H19</f>
        <v>896000</v>
      </c>
    </row>
    <row r="19" spans="1:8" ht="30.75" customHeight="1">
      <c r="A19" s="174" t="s">
        <v>337</v>
      </c>
      <c r="B19" s="176">
        <v>5740295280</v>
      </c>
      <c r="C19" s="301" t="s">
        <v>201</v>
      </c>
      <c r="D19" s="301" t="s">
        <v>201</v>
      </c>
      <c r="E19" s="301" t="s">
        <v>375</v>
      </c>
      <c r="F19" s="302">
        <f t="shared" ref="F19:H21" si="1">F20</f>
        <v>845000</v>
      </c>
      <c r="G19" s="302">
        <f t="shared" si="1"/>
        <v>863000</v>
      </c>
      <c r="H19" s="304">
        <f t="shared" si="1"/>
        <v>896000</v>
      </c>
    </row>
    <row r="20" spans="1:8" ht="21.75" customHeight="1">
      <c r="A20" s="187" t="s">
        <v>52</v>
      </c>
      <c r="B20" s="166">
        <v>5740295280</v>
      </c>
      <c r="C20" s="169" t="s">
        <v>204</v>
      </c>
      <c r="D20" s="169" t="s">
        <v>201</v>
      </c>
      <c r="E20" s="169" t="s">
        <v>375</v>
      </c>
      <c r="F20" s="186">
        <f t="shared" si="1"/>
        <v>845000</v>
      </c>
      <c r="G20" s="186">
        <f t="shared" si="1"/>
        <v>863000</v>
      </c>
      <c r="H20" s="188">
        <f t="shared" si="1"/>
        <v>896000</v>
      </c>
    </row>
    <row r="21" spans="1:8" ht="21.75" customHeight="1">
      <c r="A21" s="189" t="s">
        <v>53</v>
      </c>
      <c r="B21" s="166">
        <v>5740295280</v>
      </c>
      <c r="C21" s="169" t="s">
        <v>204</v>
      </c>
      <c r="D21" s="169" t="s">
        <v>211</v>
      </c>
      <c r="E21" s="169" t="s">
        <v>375</v>
      </c>
      <c r="F21" s="186">
        <f t="shared" si="1"/>
        <v>845000</v>
      </c>
      <c r="G21" s="186">
        <f t="shared" si="1"/>
        <v>863000</v>
      </c>
      <c r="H21" s="188">
        <f t="shared" si="1"/>
        <v>896000</v>
      </c>
    </row>
    <row r="22" spans="1:8" ht="30.75" customHeight="1">
      <c r="A22" s="174" t="s">
        <v>64</v>
      </c>
      <c r="B22" s="176">
        <v>5740295280</v>
      </c>
      <c r="C22" s="301" t="s">
        <v>204</v>
      </c>
      <c r="D22" s="301" t="s">
        <v>211</v>
      </c>
      <c r="E22" s="301">
        <v>240</v>
      </c>
      <c r="F22" s="180">
        <f>'пр 5.'!G85</f>
        <v>845000</v>
      </c>
      <c r="G22" s="180">
        <f>'пр 5.'!H85</f>
        <v>863000</v>
      </c>
      <c r="H22" s="180">
        <f>'пр 5.'!I85</f>
        <v>896000</v>
      </c>
    </row>
    <row r="23" spans="1:8" ht="30.75" customHeight="1">
      <c r="A23" s="174" t="s">
        <v>338</v>
      </c>
      <c r="B23" s="176">
        <v>5740300000</v>
      </c>
      <c r="C23" s="301" t="s">
        <v>201</v>
      </c>
      <c r="D23" s="301" t="s">
        <v>201</v>
      </c>
      <c r="E23" s="301" t="s">
        <v>375</v>
      </c>
      <c r="F23" s="180">
        <f>F24+F28</f>
        <v>102414.43</v>
      </c>
      <c r="G23" s="180">
        <f t="shared" ref="G23:H23" si="2">G24+G28</f>
        <v>53916</v>
      </c>
      <c r="H23" s="180">
        <f t="shared" si="2"/>
        <v>7406</v>
      </c>
    </row>
    <row r="24" spans="1:8" ht="45.6" customHeight="1">
      <c r="A24" s="174" t="s">
        <v>442</v>
      </c>
      <c r="B24" s="176">
        <v>5740390050</v>
      </c>
      <c r="C24" s="301" t="s">
        <v>201</v>
      </c>
      <c r="D24" s="301" t="s">
        <v>201</v>
      </c>
      <c r="E24" s="301" t="s">
        <v>375</v>
      </c>
      <c r="F24" s="180">
        <f>F25</f>
        <v>100</v>
      </c>
      <c r="G24" s="180">
        <f t="shared" ref="G24:H24" si="3">G25</f>
        <v>50</v>
      </c>
      <c r="H24" s="180">
        <f t="shared" si="3"/>
        <v>50</v>
      </c>
    </row>
    <row r="25" spans="1:8" ht="21" customHeight="1">
      <c r="A25" s="187" t="s">
        <v>166</v>
      </c>
      <c r="B25" s="166">
        <v>5740390050</v>
      </c>
      <c r="C25" s="169" t="s">
        <v>205</v>
      </c>
      <c r="D25" s="169" t="s">
        <v>201</v>
      </c>
      <c r="E25" s="169" t="s">
        <v>375</v>
      </c>
      <c r="F25" s="180">
        <f>F26</f>
        <v>100</v>
      </c>
      <c r="G25" s="180">
        <f t="shared" ref="G25:H25" si="4">G26</f>
        <v>50</v>
      </c>
      <c r="H25" s="180">
        <f t="shared" si="4"/>
        <v>50</v>
      </c>
    </row>
    <row r="26" spans="1:8" ht="18.600000000000001" customHeight="1">
      <c r="A26" s="179" t="s">
        <v>164</v>
      </c>
      <c r="B26" s="166">
        <v>5740390050</v>
      </c>
      <c r="C26" s="169" t="s">
        <v>205</v>
      </c>
      <c r="D26" s="169" t="s">
        <v>203</v>
      </c>
      <c r="E26" s="169" t="s">
        <v>375</v>
      </c>
      <c r="F26" s="180">
        <f>F27</f>
        <v>100</v>
      </c>
      <c r="G26" s="180">
        <f t="shared" ref="G26:H26" si="5">G27</f>
        <v>50</v>
      </c>
      <c r="H26" s="180">
        <f t="shared" si="5"/>
        <v>50</v>
      </c>
    </row>
    <row r="27" spans="1:8" ht="30.75" customHeight="1">
      <c r="A27" s="174" t="s">
        <v>66</v>
      </c>
      <c r="B27" s="176">
        <v>5740390050</v>
      </c>
      <c r="C27" s="301" t="s">
        <v>205</v>
      </c>
      <c r="D27" s="301" t="s">
        <v>203</v>
      </c>
      <c r="E27" s="301" t="s">
        <v>65</v>
      </c>
      <c r="F27" s="180">
        <f>'пр 5.'!G101</f>
        <v>100</v>
      </c>
      <c r="G27" s="180">
        <f>'пр 5.'!H101</f>
        <v>50</v>
      </c>
      <c r="H27" s="180">
        <f>'пр 5.'!I101</f>
        <v>50</v>
      </c>
    </row>
    <row r="28" spans="1:8" ht="30.75" customHeight="1">
      <c r="A28" s="174" t="s">
        <v>342</v>
      </c>
      <c r="B28" s="176">
        <v>5740395310</v>
      </c>
      <c r="C28" s="301" t="s">
        <v>201</v>
      </c>
      <c r="D28" s="301" t="s">
        <v>201</v>
      </c>
      <c r="E28" s="301" t="s">
        <v>375</v>
      </c>
      <c r="F28" s="180">
        <f t="shared" ref="F28:H30" si="6">F29</f>
        <v>102314.43</v>
      </c>
      <c r="G28" s="180">
        <f t="shared" si="6"/>
        <v>53866</v>
      </c>
      <c r="H28" s="181">
        <f t="shared" si="6"/>
        <v>7356</v>
      </c>
    </row>
    <row r="29" spans="1:8" ht="22.5" customHeight="1">
      <c r="A29" s="187" t="s">
        <v>166</v>
      </c>
      <c r="B29" s="166">
        <v>5740395310</v>
      </c>
      <c r="C29" s="169" t="s">
        <v>205</v>
      </c>
      <c r="D29" s="169" t="s">
        <v>201</v>
      </c>
      <c r="E29" s="169" t="s">
        <v>375</v>
      </c>
      <c r="F29" s="186">
        <f t="shared" si="6"/>
        <v>102314.43</v>
      </c>
      <c r="G29" s="186">
        <f t="shared" si="6"/>
        <v>53866</v>
      </c>
      <c r="H29" s="186">
        <f t="shared" si="6"/>
        <v>7356</v>
      </c>
    </row>
    <row r="30" spans="1:8" ht="22.5" customHeight="1">
      <c r="A30" s="179" t="s">
        <v>164</v>
      </c>
      <c r="B30" s="166">
        <v>5740395310</v>
      </c>
      <c r="C30" s="169" t="s">
        <v>205</v>
      </c>
      <c r="D30" s="169" t="s">
        <v>203</v>
      </c>
      <c r="E30" s="169" t="s">
        <v>375</v>
      </c>
      <c r="F30" s="186">
        <f t="shared" si="6"/>
        <v>102314.43</v>
      </c>
      <c r="G30" s="186">
        <f t="shared" si="6"/>
        <v>53866</v>
      </c>
      <c r="H30" s="186">
        <f t="shared" si="6"/>
        <v>7356</v>
      </c>
    </row>
    <row r="31" spans="1:8" ht="30.6" customHeight="1">
      <c r="A31" s="174" t="s">
        <v>66</v>
      </c>
      <c r="B31" s="176">
        <v>5740395310</v>
      </c>
      <c r="C31" s="301" t="s">
        <v>205</v>
      </c>
      <c r="D31" s="301" t="s">
        <v>203</v>
      </c>
      <c r="E31" s="301" t="s">
        <v>65</v>
      </c>
      <c r="F31" s="180">
        <f>'пр 5.'!G104</f>
        <v>102314.43</v>
      </c>
      <c r="G31" s="180">
        <f>'пр 5.'!H104</f>
        <v>53866</v>
      </c>
      <c r="H31" s="180">
        <f>'пр 5.'!I104</f>
        <v>7356</v>
      </c>
    </row>
    <row r="32" spans="1:8" ht="28.15" hidden="1" customHeight="1">
      <c r="A32" s="174" t="s">
        <v>343</v>
      </c>
      <c r="B32" s="176" t="s">
        <v>344</v>
      </c>
      <c r="C32" s="301" t="s">
        <v>201</v>
      </c>
      <c r="D32" s="301" t="s">
        <v>201</v>
      </c>
      <c r="E32" s="301" t="s">
        <v>375</v>
      </c>
      <c r="F32" s="180">
        <f t="shared" ref="F32:H34" si="7">F33</f>
        <v>0</v>
      </c>
      <c r="G32" s="180">
        <f t="shared" si="7"/>
        <v>0</v>
      </c>
      <c r="H32" s="181">
        <f t="shared" si="7"/>
        <v>0</v>
      </c>
    </row>
    <row r="33" spans="1:8" ht="27" hidden="1" customHeight="1">
      <c r="A33" s="187" t="s">
        <v>166</v>
      </c>
      <c r="B33" s="166" t="s">
        <v>344</v>
      </c>
      <c r="C33" s="169" t="s">
        <v>205</v>
      </c>
      <c r="D33" s="169" t="s">
        <v>201</v>
      </c>
      <c r="E33" s="169" t="s">
        <v>375</v>
      </c>
      <c r="F33" s="186">
        <f t="shared" si="7"/>
        <v>0</v>
      </c>
      <c r="G33" s="186">
        <f t="shared" si="7"/>
        <v>0</v>
      </c>
      <c r="H33" s="188">
        <f t="shared" si="7"/>
        <v>0</v>
      </c>
    </row>
    <row r="34" spans="1:8" ht="33.6" hidden="1" customHeight="1">
      <c r="A34" s="179" t="s">
        <v>164</v>
      </c>
      <c r="B34" s="166" t="s">
        <v>344</v>
      </c>
      <c r="C34" s="169" t="s">
        <v>205</v>
      </c>
      <c r="D34" s="169" t="s">
        <v>203</v>
      </c>
      <c r="E34" s="169" t="s">
        <v>375</v>
      </c>
      <c r="F34" s="186">
        <f t="shared" si="7"/>
        <v>0</v>
      </c>
      <c r="G34" s="186">
        <f t="shared" si="7"/>
        <v>0</v>
      </c>
      <c r="H34" s="188">
        <f t="shared" si="7"/>
        <v>0</v>
      </c>
    </row>
    <row r="35" spans="1:8" ht="64.150000000000006" hidden="1" customHeight="1">
      <c r="A35" s="174" t="s">
        <v>66</v>
      </c>
      <c r="B35" s="176" t="s">
        <v>344</v>
      </c>
      <c r="C35" s="301" t="s">
        <v>205</v>
      </c>
      <c r="D35" s="301" t="s">
        <v>203</v>
      </c>
      <c r="E35" s="301" t="s">
        <v>65</v>
      </c>
      <c r="F35" s="180">
        <f>'пр 5.'!G107</f>
        <v>0</v>
      </c>
      <c r="G35" s="180">
        <f>'пр 5.'!H107</f>
        <v>0</v>
      </c>
      <c r="H35" s="180">
        <f>'пр 5.'!I107</f>
        <v>0</v>
      </c>
    </row>
    <row r="36" spans="1:8" ht="21" customHeight="1">
      <c r="A36" s="174" t="s">
        <v>345</v>
      </c>
      <c r="B36" s="176">
        <v>5740400000</v>
      </c>
      <c r="C36" s="301" t="s">
        <v>201</v>
      </c>
      <c r="D36" s="301" t="s">
        <v>201</v>
      </c>
      <c r="E36" s="301" t="s">
        <v>375</v>
      </c>
      <c r="F36" s="180">
        <f>F40+F41+F45+F49</f>
        <v>2658450</v>
      </c>
      <c r="G36" s="180">
        <f t="shared" ref="G36:H36" si="8">G40+G41+G45+G49</f>
        <v>2428900</v>
      </c>
      <c r="H36" s="180">
        <f t="shared" si="8"/>
        <v>2403900</v>
      </c>
    </row>
    <row r="37" spans="1:8" ht="22.5" hidden="1" customHeight="1">
      <c r="A37" s="174" t="s">
        <v>346</v>
      </c>
      <c r="B37" s="176">
        <v>5740495110</v>
      </c>
      <c r="C37" s="301" t="s">
        <v>201</v>
      </c>
      <c r="D37" s="301" t="s">
        <v>201</v>
      </c>
      <c r="E37" s="301" t="s">
        <v>375</v>
      </c>
      <c r="F37" s="180">
        <f t="shared" ref="F37:H39" si="9">F38</f>
        <v>0</v>
      </c>
      <c r="G37" s="180">
        <f t="shared" si="9"/>
        <v>0</v>
      </c>
      <c r="H37" s="180">
        <f t="shared" si="9"/>
        <v>0</v>
      </c>
    </row>
    <row r="38" spans="1:8" ht="13.15" hidden="1" customHeight="1">
      <c r="A38" s="187" t="s">
        <v>54</v>
      </c>
      <c r="B38" s="166">
        <v>5740495110</v>
      </c>
      <c r="C38" s="169" t="s">
        <v>206</v>
      </c>
      <c r="D38" s="169" t="s">
        <v>201</v>
      </c>
      <c r="E38" s="169" t="s">
        <v>375</v>
      </c>
      <c r="F38" s="186">
        <f t="shared" si="9"/>
        <v>0</v>
      </c>
      <c r="G38" s="186">
        <f t="shared" si="9"/>
        <v>0</v>
      </c>
      <c r="H38" s="186">
        <f t="shared" si="9"/>
        <v>0</v>
      </c>
    </row>
    <row r="39" spans="1:8" ht="38.450000000000003" hidden="1" customHeight="1">
      <c r="A39" s="179" t="s">
        <v>55</v>
      </c>
      <c r="B39" s="166">
        <v>5740495110</v>
      </c>
      <c r="C39" s="169" t="s">
        <v>206</v>
      </c>
      <c r="D39" s="169" t="s">
        <v>200</v>
      </c>
      <c r="E39" s="169" t="s">
        <v>375</v>
      </c>
      <c r="F39" s="186">
        <f t="shared" si="9"/>
        <v>0</v>
      </c>
      <c r="G39" s="186">
        <f t="shared" si="9"/>
        <v>0</v>
      </c>
      <c r="H39" s="186">
        <f t="shared" si="9"/>
        <v>0</v>
      </c>
    </row>
    <row r="40" spans="1:8" ht="30.75" hidden="1" customHeight="1">
      <c r="A40" s="174" t="s">
        <v>66</v>
      </c>
      <c r="B40" s="176">
        <v>5740495110</v>
      </c>
      <c r="C40" s="301" t="s">
        <v>206</v>
      </c>
      <c r="D40" s="301" t="s">
        <v>200</v>
      </c>
      <c r="E40" s="301" t="s">
        <v>65</v>
      </c>
      <c r="F40" s="180">
        <f>'пр 5.'!G123</f>
        <v>0</v>
      </c>
      <c r="G40" s="180">
        <f>'пр 5.'!H123</f>
        <v>0</v>
      </c>
      <c r="H40" s="180">
        <f>'пр 5.'!I123</f>
        <v>0</v>
      </c>
    </row>
    <row r="41" spans="1:8" ht="31.5" customHeight="1">
      <c r="A41" s="174" t="s">
        <v>347</v>
      </c>
      <c r="B41" s="176">
        <v>5740495220</v>
      </c>
      <c r="C41" s="301" t="s">
        <v>201</v>
      </c>
      <c r="D41" s="301" t="s">
        <v>201</v>
      </c>
      <c r="E41" s="301" t="s">
        <v>375</v>
      </c>
      <c r="F41" s="180">
        <f t="shared" ref="F41:H43" si="10">F42</f>
        <v>340050</v>
      </c>
      <c r="G41" s="180">
        <f t="shared" si="10"/>
        <v>110500</v>
      </c>
      <c r="H41" s="180">
        <f t="shared" si="10"/>
        <v>85500</v>
      </c>
    </row>
    <row r="42" spans="1:8" ht="21" customHeight="1">
      <c r="A42" s="187" t="s">
        <v>54</v>
      </c>
      <c r="B42" s="166">
        <v>5740495220</v>
      </c>
      <c r="C42" s="169" t="s">
        <v>206</v>
      </c>
      <c r="D42" s="169" t="s">
        <v>201</v>
      </c>
      <c r="E42" s="169" t="s">
        <v>375</v>
      </c>
      <c r="F42" s="186">
        <f t="shared" si="10"/>
        <v>340050</v>
      </c>
      <c r="G42" s="186">
        <f t="shared" si="10"/>
        <v>110500</v>
      </c>
      <c r="H42" s="186">
        <f t="shared" si="10"/>
        <v>85500</v>
      </c>
    </row>
    <row r="43" spans="1:8" ht="21" customHeight="1">
      <c r="A43" s="179" t="s">
        <v>55</v>
      </c>
      <c r="B43" s="166">
        <v>5740495220</v>
      </c>
      <c r="C43" s="169" t="s">
        <v>206</v>
      </c>
      <c r="D43" s="169" t="s">
        <v>200</v>
      </c>
      <c r="E43" s="169" t="s">
        <v>375</v>
      </c>
      <c r="F43" s="186">
        <f t="shared" si="10"/>
        <v>340050</v>
      </c>
      <c r="G43" s="186">
        <f t="shared" si="10"/>
        <v>110500</v>
      </c>
      <c r="H43" s="186">
        <f t="shared" si="10"/>
        <v>85500</v>
      </c>
    </row>
    <row r="44" spans="1:8" ht="30.75" customHeight="1">
      <c r="A44" s="174" t="s">
        <v>66</v>
      </c>
      <c r="B44" s="176">
        <v>5740495220</v>
      </c>
      <c r="C44" s="301" t="s">
        <v>206</v>
      </c>
      <c r="D44" s="301" t="s">
        <v>200</v>
      </c>
      <c r="E44" s="301" t="s">
        <v>65</v>
      </c>
      <c r="F44" s="180">
        <f>'пр 5.'!G126</f>
        <v>340050</v>
      </c>
      <c r="G44" s="180">
        <f>'пр 5.'!H126</f>
        <v>110500</v>
      </c>
      <c r="H44" s="180">
        <f>'пр 5.'!I126</f>
        <v>85500</v>
      </c>
    </row>
    <row r="45" spans="1:8" ht="30.6" customHeight="1">
      <c r="A45" s="174" t="s">
        <v>425</v>
      </c>
      <c r="B45" s="176" t="s">
        <v>411</v>
      </c>
      <c r="C45" s="301" t="s">
        <v>201</v>
      </c>
      <c r="D45" s="301" t="s">
        <v>201</v>
      </c>
      <c r="E45" s="301" t="s">
        <v>375</v>
      </c>
      <c r="F45" s="180">
        <f t="shared" ref="F45:H47" si="11">F46</f>
        <v>1890600</v>
      </c>
      <c r="G45" s="180">
        <f t="shared" si="11"/>
        <v>2318400</v>
      </c>
      <c r="H45" s="180">
        <f t="shared" si="11"/>
        <v>2318400</v>
      </c>
    </row>
    <row r="46" spans="1:8" ht="30.75" customHeight="1">
      <c r="A46" s="187" t="s">
        <v>54</v>
      </c>
      <c r="B46" s="166" t="s">
        <v>411</v>
      </c>
      <c r="C46" s="169" t="s">
        <v>206</v>
      </c>
      <c r="D46" s="169" t="s">
        <v>201</v>
      </c>
      <c r="E46" s="169" t="s">
        <v>375</v>
      </c>
      <c r="F46" s="186">
        <f t="shared" si="11"/>
        <v>1890600</v>
      </c>
      <c r="G46" s="186">
        <f t="shared" si="11"/>
        <v>2318400</v>
      </c>
      <c r="H46" s="186">
        <f t="shared" si="11"/>
        <v>2318400</v>
      </c>
    </row>
    <row r="47" spans="1:8" ht="30.75" customHeight="1">
      <c r="A47" s="179" t="s">
        <v>55</v>
      </c>
      <c r="B47" s="166" t="s">
        <v>411</v>
      </c>
      <c r="C47" s="169" t="s">
        <v>206</v>
      </c>
      <c r="D47" s="169" t="s">
        <v>200</v>
      </c>
      <c r="E47" s="169" t="s">
        <v>375</v>
      </c>
      <c r="F47" s="186">
        <f t="shared" si="11"/>
        <v>1890600</v>
      </c>
      <c r="G47" s="186">
        <f t="shared" si="11"/>
        <v>2318400</v>
      </c>
      <c r="H47" s="186">
        <f t="shared" si="11"/>
        <v>2318400</v>
      </c>
    </row>
    <row r="48" spans="1:8" ht="30.75" customHeight="1">
      <c r="A48" s="174" t="s">
        <v>40</v>
      </c>
      <c r="B48" s="176" t="s">
        <v>411</v>
      </c>
      <c r="C48" s="301" t="s">
        <v>206</v>
      </c>
      <c r="D48" s="301" t="s">
        <v>200</v>
      </c>
      <c r="E48" s="301" t="s">
        <v>68</v>
      </c>
      <c r="F48" s="180">
        <f>'пр 5.'!G129</f>
        <v>1890600</v>
      </c>
      <c r="G48" s="180">
        <f>'пр 5.'!H129</f>
        <v>2318400</v>
      </c>
      <c r="H48" s="180">
        <f>'пр 5.'!I129</f>
        <v>2318400</v>
      </c>
    </row>
    <row r="49" spans="1:8" ht="45.6" customHeight="1">
      <c r="A49" s="174" t="s">
        <v>426</v>
      </c>
      <c r="B49" s="176" t="s">
        <v>412</v>
      </c>
      <c r="C49" s="301" t="s">
        <v>201</v>
      </c>
      <c r="D49" s="301" t="s">
        <v>201</v>
      </c>
      <c r="E49" s="301" t="s">
        <v>375</v>
      </c>
      <c r="F49" s="180">
        <f t="shared" ref="F49:H51" si="12">F50</f>
        <v>427800</v>
      </c>
      <c r="G49" s="180">
        <f t="shared" si="12"/>
        <v>0</v>
      </c>
      <c r="H49" s="180">
        <f t="shared" si="12"/>
        <v>0</v>
      </c>
    </row>
    <row r="50" spans="1:8" ht="20.25" customHeight="1">
      <c r="A50" s="187" t="s">
        <v>54</v>
      </c>
      <c r="B50" s="166" t="s">
        <v>412</v>
      </c>
      <c r="C50" s="169" t="s">
        <v>206</v>
      </c>
      <c r="D50" s="169" t="s">
        <v>201</v>
      </c>
      <c r="E50" s="169" t="s">
        <v>375</v>
      </c>
      <c r="F50" s="186">
        <f t="shared" si="12"/>
        <v>427800</v>
      </c>
      <c r="G50" s="186">
        <f t="shared" si="12"/>
        <v>0</v>
      </c>
      <c r="H50" s="186">
        <f t="shared" si="12"/>
        <v>0</v>
      </c>
    </row>
    <row r="51" spans="1:8" ht="20.25" customHeight="1">
      <c r="A51" s="179" t="s">
        <v>55</v>
      </c>
      <c r="B51" s="166" t="s">
        <v>412</v>
      </c>
      <c r="C51" s="169" t="s">
        <v>206</v>
      </c>
      <c r="D51" s="169" t="s">
        <v>200</v>
      </c>
      <c r="E51" s="169" t="s">
        <v>375</v>
      </c>
      <c r="F51" s="186">
        <f t="shared" si="12"/>
        <v>427800</v>
      </c>
      <c r="G51" s="186">
        <f t="shared" si="12"/>
        <v>0</v>
      </c>
      <c r="H51" s="186">
        <f t="shared" si="12"/>
        <v>0</v>
      </c>
    </row>
    <row r="52" spans="1:8" ht="20.25" customHeight="1">
      <c r="A52" s="174" t="s">
        <v>40</v>
      </c>
      <c r="B52" s="176" t="s">
        <v>412</v>
      </c>
      <c r="C52" s="301" t="s">
        <v>206</v>
      </c>
      <c r="D52" s="301" t="s">
        <v>200</v>
      </c>
      <c r="E52" s="301" t="s">
        <v>68</v>
      </c>
      <c r="F52" s="180">
        <f>'пр 5.'!G131</f>
        <v>427800</v>
      </c>
      <c r="G52" s="180">
        <f>'пр 5.'!H131</f>
        <v>0</v>
      </c>
      <c r="H52" s="180">
        <f>'пр 5.'!I131</f>
        <v>0</v>
      </c>
    </row>
    <row r="53" spans="1:8" ht="30.75" customHeight="1">
      <c r="A53" s="174" t="s">
        <v>332</v>
      </c>
      <c r="B53" s="176">
        <v>5740500000</v>
      </c>
      <c r="C53" s="301" t="s">
        <v>201</v>
      </c>
      <c r="D53" s="301" t="s">
        <v>201</v>
      </c>
      <c r="E53" s="301" t="s">
        <v>375</v>
      </c>
      <c r="F53" s="180">
        <f>F54+F58+F65+F70+F74+F78+F82+F86+F90</f>
        <v>2364689.5700000003</v>
      </c>
      <c r="G53" s="180">
        <f t="shared" ref="G53:H53" si="13">G54+G58+G65+G70+G74+G78+G82+G86+G90</f>
        <v>2329034</v>
      </c>
      <c r="H53" s="180">
        <f t="shared" si="13"/>
        <v>2373794</v>
      </c>
    </row>
    <row r="54" spans="1:8" ht="23.25" customHeight="1">
      <c r="A54" s="174" t="s">
        <v>61</v>
      </c>
      <c r="B54" s="176">
        <v>5740510010</v>
      </c>
      <c r="C54" s="301" t="s">
        <v>201</v>
      </c>
      <c r="D54" s="301" t="s">
        <v>201</v>
      </c>
      <c r="E54" s="301" t="s">
        <v>375</v>
      </c>
      <c r="F54" s="180">
        <f t="shared" ref="F54:H56" si="14">F55</f>
        <v>615900</v>
      </c>
      <c r="G54" s="180">
        <f t="shared" si="14"/>
        <v>624960</v>
      </c>
      <c r="H54" s="180">
        <f t="shared" si="14"/>
        <v>637980</v>
      </c>
    </row>
    <row r="55" spans="1:8" ht="23.25" customHeight="1">
      <c r="A55" s="187" t="s">
        <v>43</v>
      </c>
      <c r="B55" s="166">
        <v>5740510010</v>
      </c>
      <c r="C55" s="169" t="s">
        <v>200</v>
      </c>
      <c r="D55" s="169" t="s">
        <v>201</v>
      </c>
      <c r="E55" s="169" t="s">
        <v>375</v>
      </c>
      <c r="F55" s="186">
        <f t="shared" si="14"/>
        <v>615900</v>
      </c>
      <c r="G55" s="186">
        <f t="shared" si="14"/>
        <v>624960</v>
      </c>
      <c r="H55" s="186">
        <f t="shared" si="14"/>
        <v>637980</v>
      </c>
    </row>
    <row r="56" spans="1:8" ht="30.75" customHeight="1">
      <c r="A56" s="179" t="s">
        <v>44</v>
      </c>
      <c r="B56" s="166">
        <v>5740510010</v>
      </c>
      <c r="C56" s="169" t="s">
        <v>200</v>
      </c>
      <c r="D56" s="169" t="s">
        <v>202</v>
      </c>
      <c r="E56" s="169" t="s">
        <v>375</v>
      </c>
      <c r="F56" s="186">
        <f t="shared" si="14"/>
        <v>615900</v>
      </c>
      <c r="G56" s="186">
        <f t="shared" si="14"/>
        <v>624960</v>
      </c>
      <c r="H56" s="186">
        <f t="shared" si="14"/>
        <v>637980</v>
      </c>
    </row>
    <row r="57" spans="1:8" ht="30.75" customHeight="1">
      <c r="A57" s="174" t="s">
        <v>62</v>
      </c>
      <c r="B57" s="176">
        <v>5740510010</v>
      </c>
      <c r="C57" s="301" t="s">
        <v>200</v>
      </c>
      <c r="D57" s="301" t="s">
        <v>202</v>
      </c>
      <c r="E57" s="301" t="s">
        <v>63</v>
      </c>
      <c r="F57" s="180">
        <f>'пр 5.'!G17</f>
        <v>615900</v>
      </c>
      <c r="G57" s="180">
        <f>'пр 5.'!H17</f>
        <v>624960</v>
      </c>
      <c r="H57" s="180">
        <f>'пр 5.'!I17</f>
        <v>637980</v>
      </c>
    </row>
    <row r="58" spans="1:8" ht="24.75" customHeight="1">
      <c r="A58" s="174" t="s">
        <v>401</v>
      </c>
      <c r="B58" s="176">
        <v>5740510020</v>
      </c>
      <c r="C58" s="301" t="s">
        <v>201</v>
      </c>
      <c r="D58" s="301" t="s">
        <v>201</v>
      </c>
      <c r="E58" s="301" t="s">
        <v>375</v>
      </c>
      <c r="F58" s="180">
        <f t="shared" ref="F58:H59" si="15">F59</f>
        <v>1187200</v>
      </c>
      <c r="G58" s="180">
        <f t="shared" si="15"/>
        <v>1131660</v>
      </c>
      <c r="H58" s="180">
        <f t="shared" si="15"/>
        <v>1147200</v>
      </c>
    </row>
    <row r="59" spans="1:8" ht="24.75" customHeight="1">
      <c r="A59" s="187" t="s">
        <v>43</v>
      </c>
      <c r="B59" s="166">
        <v>5740510020</v>
      </c>
      <c r="C59" s="169" t="s">
        <v>200</v>
      </c>
      <c r="D59" s="169" t="s">
        <v>201</v>
      </c>
      <c r="E59" s="169" t="s">
        <v>375</v>
      </c>
      <c r="F59" s="186">
        <f>F60</f>
        <v>1187200</v>
      </c>
      <c r="G59" s="186">
        <f t="shared" si="15"/>
        <v>1131660</v>
      </c>
      <c r="H59" s="186">
        <f t="shared" si="15"/>
        <v>1147200</v>
      </c>
    </row>
    <row r="60" spans="1:8" ht="49.5" customHeight="1">
      <c r="A60" s="179" t="s">
        <v>47</v>
      </c>
      <c r="B60" s="166">
        <v>5740510020</v>
      </c>
      <c r="C60" s="169" t="s">
        <v>200</v>
      </c>
      <c r="D60" s="169" t="s">
        <v>204</v>
      </c>
      <c r="E60" s="169" t="s">
        <v>375</v>
      </c>
      <c r="F60" s="186">
        <f>F61+F62+F63+F64</f>
        <v>1187200</v>
      </c>
      <c r="G60" s="186">
        <f>G61+G62+G63+G64</f>
        <v>1131660</v>
      </c>
      <c r="H60" s="186">
        <f t="shared" ref="H60" si="16">H61+H62+H63+H64</f>
        <v>1147200</v>
      </c>
    </row>
    <row r="61" spans="1:8" ht="30.75" customHeight="1">
      <c r="A61" s="174" t="s">
        <v>62</v>
      </c>
      <c r="B61" s="176">
        <v>5740510020</v>
      </c>
      <c r="C61" s="301" t="s">
        <v>200</v>
      </c>
      <c r="D61" s="301" t="s">
        <v>204</v>
      </c>
      <c r="E61" s="301" t="s">
        <v>63</v>
      </c>
      <c r="F61" s="180">
        <f>'пр 5.'!G25</f>
        <v>1066200</v>
      </c>
      <c r="G61" s="180">
        <f>'пр 5.'!H25</f>
        <v>1080660</v>
      </c>
      <c r="H61" s="180">
        <f>'пр 5.'!I25</f>
        <v>1106700</v>
      </c>
    </row>
    <row r="62" spans="1:8" ht="30.75" customHeight="1">
      <c r="A62" s="174" t="s">
        <v>66</v>
      </c>
      <c r="B62" s="176">
        <v>5740510020</v>
      </c>
      <c r="C62" s="301" t="s">
        <v>200</v>
      </c>
      <c r="D62" s="301" t="s">
        <v>204</v>
      </c>
      <c r="E62" s="301" t="s">
        <v>65</v>
      </c>
      <c r="F62" s="180">
        <f>'пр 5.'!G28</f>
        <v>121000</v>
      </c>
      <c r="G62" s="180">
        <f>'пр 5.'!H28</f>
        <v>51000</v>
      </c>
      <c r="H62" s="180">
        <f>'пр 5.'!I28</f>
        <v>40500</v>
      </c>
    </row>
    <row r="63" spans="1:8" ht="25.15" hidden="1" customHeight="1">
      <c r="A63" s="174" t="s">
        <v>40</v>
      </c>
      <c r="B63" s="176">
        <v>5740510020</v>
      </c>
      <c r="C63" s="301" t="s">
        <v>200</v>
      </c>
      <c r="D63" s="301" t="s">
        <v>204</v>
      </c>
      <c r="E63" s="301" t="s">
        <v>68</v>
      </c>
      <c r="F63" s="180">
        <f>'пр 5.'!G31</f>
        <v>0</v>
      </c>
      <c r="G63" s="180">
        <f>'пр 5.'!H31</f>
        <v>0</v>
      </c>
      <c r="H63" s="180">
        <f>'пр 5.'!I31</f>
        <v>0</v>
      </c>
    </row>
    <row r="64" spans="1:8" ht="36" hidden="1" customHeight="1">
      <c r="A64" s="174" t="s">
        <v>165</v>
      </c>
      <c r="B64" s="176">
        <v>5740510020</v>
      </c>
      <c r="C64" s="301" t="s">
        <v>200</v>
      </c>
      <c r="D64" s="301" t="s">
        <v>204</v>
      </c>
      <c r="E64" s="301" t="s">
        <v>391</v>
      </c>
      <c r="F64" s="180">
        <f>'пр 5.'!G32</f>
        <v>0</v>
      </c>
      <c r="G64" s="180">
        <f>'пр 5.'!H32</f>
        <v>0</v>
      </c>
      <c r="H64" s="180">
        <f>'пр 5.'!I32</f>
        <v>0</v>
      </c>
    </row>
    <row r="65" spans="1:8" ht="30.75" customHeight="1">
      <c r="A65" s="174" t="s">
        <v>363</v>
      </c>
      <c r="B65" s="176">
        <v>5740551180</v>
      </c>
      <c r="C65" s="301" t="s">
        <v>201</v>
      </c>
      <c r="D65" s="301" t="s">
        <v>201</v>
      </c>
      <c r="E65" s="301" t="s">
        <v>375</v>
      </c>
      <c r="F65" s="180">
        <f t="shared" ref="F65:H66" si="17">F66</f>
        <v>154200</v>
      </c>
      <c r="G65" s="180">
        <f t="shared" si="17"/>
        <v>170100</v>
      </c>
      <c r="H65" s="180">
        <f t="shared" si="17"/>
        <v>186300</v>
      </c>
    </row>
    <row r="66" spans="1:8" ht="22.5" customHeight="1">
      <c r="A66" s="187" t="s">
        <v>48</v>
      </c>
      <c r="B66" s="166">
        <v>5740551180</v>
      </c>
      <c r="C66" s="169" t="s">
        <v>202</v>
      </c>
      <c r="D66" s="169" t="s">
        <v>201</v>
      </c>
      <c r="E66" s="169" t="s">
        <v>375</v>
      </c>
      <c r="F66" s="186">
        <f t="shared" si="17"/>
        <v>154200</v>
      </c>
      <c r="G66" s="186">
        <f t="shared" si="17"/>
        <v>170100</v>
      </c>
      <c r="H66" s="188">
        <f t="shared" si="17"/>
        <v>186300</v>
      </c>
    </row>
    <row r="67" spans="1:8" ht="22.5" customHeight="1">
      <c r="A67" s="179" t="s">
        <v>49</v>
      </c>
      <c r="B67" s="166">
        <v>5740551180</v>
      </c>
      <c r="C67" s="169" t="s">
        <v>202</v>
      </c>
      <c r="D67" s="169" t="s">
        <v>203</v>
      </c>
      <c r="E67" s="169" t="s">
        <v>375</v>
      </c>
      <c r="F67" s="186">
        <f>F68+F69</f>
        <v>154200</v>
      </c>
      <c r="G67" s="186">
        <f>G68+G69</f>
        <v>170100</v>
      </c>
      <c r="H67" s="188">
        <f>H68+H69</f>
        <v>186300</v>
      </c>
    </row>
    <row r="68" spans="1:8" ht="30.75" customHeight="1">
      <c r="A68" s="174" t="s">
        <v>62</v>
      </c>
      <c r="B68" s="176">
        <v>5740551180</v>
      </c>
      <c r="C68" s="301" t="s">
        <v>202</v>
      </c>
      <c r="D68" s="301" t="s">
        <v>203</v>
      </c>
      <c r="E68" s="301" t="s">
        <v>63</v>
      </c>
      <c r="F68" s="180">
        <f>'пр 5.'!G66</f>
        <v>153200</v>
      </c>
      <c r="G68" s="180">
        <f>'пр 5.'!H66</f>
        <v>169100</v>
      </c>
      <c r="H68" s="180">
        <f>'пр 5.'!I66</f>
        <v>185300</v>
      </c>
    </row>
    <row r="69" spans="1:8" ht="30.75" customHeight="1">
      <c r="A69" s="306" t="s">
        <v>66</v>
      </c>
      <c r="B69" s="307">
        <v>5740551180</v>
      </c>
      <c r="C69" s="308" t="s">
        <v>202</v>
      </c>
      <c r="D69" s="308" t="s">
        <v>203</v>
      </c>
      <c r="E69" s="308" t="s">
        <v>65</v>
      </c>
      <c r="F69" s="309">
        <f>'пр 5.'!G69</f>
        <v>1000</v>
      </c>
      <c r="G69" s="309">
        <f>'пр 5.'!H69</f>
        <v>1000</v>
      </c>
      <c r="H69" s="309">
        <f>'пр 5.'!I69</f>
        <v>1000</v>
      </c>
    </row>
    <row r="70" spans="1:8" ht="23.25" customHeight="1">
      <c r="A70" s="183" t="s">
        <v>187</v>
      </c>
      <c r="B70" s="176">
        <v>5740595100</v>
      </c>
      <c r="C70" s="301" t="s">
        <v>201</v>
      </c>
      <c r="D70" s="301" t="s">
        <v>201</v>
      </c>
      <c r="E70" s="301" t="s">
        <v>375</v>
      </c>
      <c r="F70" s="180">
        <f t="shared" ref="F70:H72" si="18">F71</f>
        <v>3512</v>
      </c>
      <c r="G70" s="180">
        <f t="shared" si="18"/>
        <v>0</v>
      </c>
      <c r="H70" s="180">
        <f t="shared" si="18"/>
        <v>0</v>
      </c>
    </row>
    <row r="71" spans="1:8" ht="23.25" customHeight="1">
      <c r="A71" s="187" t="s">
        <v>43</v>
      </c>
      <c r="B71" s="166">
        <v>5740595100</v>
      </c>
      <c r="C71" s="169" t="s">
        <v>200</v>
      </c>
      <c r="D71" s="169" t="s">
        <v>201</v>
      </c>
      <c r="E71" s="169" t="s">
        <v>375</v>
      </c>
      <c r="F71" s="186">
        <f t="shared" si="18"/>
        <v>3512</v>
      </c>
      <c r="G71" s="186">
        <f t="shared" si="18"/>
        <v>0</v>
      </c>
      <c r="H71" s="188">
        <f t="shared" si="18"/>
        <v>0</v>
      </c>
    </row>
    <row r="72" spans="1:8" ht="23.25" customHeight="1">
      <c r="A72" s="184" t="s">
        <v>186</v>
      </c>
      <c r="B72" s="166">
        <v>5740595100</v>
      </c>
      <c r="C72" s="169" t="s">
        <v>200</v>
      </c>
      <c r="D72" s="169" t="s">
        <v>208</v>
      </c>
      <c r="E72" s="169" t="s">
        <v>375</v>
      </c>
      <c r="F72" s="186">
        <f>F73</f>
        <v>3512</v>
      </c>
      <c r="G72" s="186">
        <f t="shared" si="18"/>
        <v>0</v>
      </c>
      <c r="H72" s="186">
        <f t="shared" si="18"/>
        <v>0</v>
      </c>
    </row>
    <row r="73" spans="1:8" ht="23.25" customHeight="1">
      <c r="A73" s="183" t="s">
        <v>165</v>
      </c>
      <c r="B73" s="176">
        <v>5740595100</v>
      </c>
      <c r="C73" s="301" t="s">
        <v>200</v>
      </c>
      <c r="D73" s="301" t="s">
        <v>208</v>
      </c>
      <c r="E73" s="301" t="s">
        <v>391</v>
      </c>
      <c r="F73" s="180">
        <f>'пр 5.'!G58</f>
        <v>3512</v>
      </c>
      <c r="G73" s="180">
        <f>'пр 5.'!H58</f>
        <v>0</v>
      </c>
      <c r="H73" s="180">
        <f>'пр 5.'!I58</f>
        <v>0</v>
      </c>
    </row>
    <row r="74" spans="1:8" ht="64.150000000000006" customHeight="1">
      <c r="A74" s="174" t="s">
        <v>420</v>
      </c>
      <c r="B74" s="176" t="s">
        <v>415</v>
      </c>
      <c r="C74" s="301" t="s">
        <v>201</v>
      </c>
      <c r="D74" s="301" t="s">
        <v>201</v>
      </c>
      <c r="E74" s="301" t="s">
        <v>375</v>
      </c>
      <c r="F74" s="180">
        <f>F75</f>
        <v>38800</v>
      </c>
      <c r="G74" s="180">
        <f t="shared" ref="G74:H76" si="19">G75</f>
        <v>38800</v>
      </c>
      <c r="H74" s="180">
        <f t="shared" si="19"/>
        <v>38800</v>
      </c>
    </row>
    <row r="75" spans="1:8" ht="22.5" customHeight="1">
      <c r="A75" s="187" t="s">
        <v>43</v>
      </c>
      <c r="B75" s="166" t="s">
        <v>415</v>
      </c>
      <c r="C75" s="169" t="s">
        <v>200</v>
      </c>
      <c r="D75" s="169" t="s">
        <v>201</v>
      </c>
      <c r="E75" s="169" t="s">
        <v>375</v>
      </c>
      <c r="F75" s="180">
        <f>F76</f>
        <v>38800</v>
      </c>
      <c r="G75" s="180">
        <f t="shared" si="19"/>
        <v>38800</v>
      </c>
      <c r="H75" s="180">
        <f t="shared" si="19"/>
        <v>38800</v>
      </c>
    </row>
    <row r="76" spans="1:8" ht="45.6" customHeight="1">
      <c r="A76" s="179" t="s">
        <v>47</v>
      </c>
      <c r="B76" s="166" t="s">
        <v>415</v>
      </c>
      <c r="C76" s="169" t="s">
        <v>200</v>
      </c>
      <c r="D76" s="169" t="s">
        <v>204</v>
      </c>
      <c r="E76" s="169" t="s">
        <v>375</v>
      </c>
      <c r="F76" s="180">
        <f>F77</f>
        <v>38800</v>
      </c>
      <c r="G76" s="180">
        <f t="shared" si="19"/>
        <v>38800</v>
      </c>
      <c r="H76" s="180">
        <f t="shared" si="19"/>
        <v>38800</v>
      </c>
    </row>
    <row r="77" spans="1:8" ht="22.5" customHeight="1">
      <c r="A77" s="174" t="s">
        <v>40</v>
      </c>
      <c r="B77" s="176" t="s">
        <v>415</v>
      </c>
      <c r="C77" s="301" t="s">
        <v>200</v>
      </c>
      <c r="D77" s="301" t="s">
        <v>204</v>
      </c>
      <c r="E77" s="301" t="s">
        <v>68</v>
      </c>
      <c r="F77" s="180">
        <f>'пр 5.'!G35</f>
        <v>38800</v>
      </c>
      <c r="G77" s="180">
        <f>'пр 5.'!H35</f>
        <v>38800</v>
      </c>
      <c r="H77" s="180">
        <f>'пр 5.'!I35</f>
        <v>38800</v>
      </c>
    </row>
    <row r="78" spans="1:8" ht="61.9" customHeight="1">
      <c r="A78" s="174" t="s">
        <v>421</v>
      </c>
      <c r="B78" s="176" t="s">
        <v>417</v>
      </c>
      <c r="C78" s="301" t="s">
        <v>201</v>
      </c>
      <c r="D78" s="301" t="s">
        <v>201</v>
      </c>
      <c r="E78" s="301" t="s">
        <v>375</v>
      </c>
      <c r="F78" s="180">
        <f>F79</f>
        <v>1563.57</v>
      </c>
      <c r="G78" s="180">
        <f t="shared" ref="G78:H80" si="20">G79</f>
        <v>0</v>
      </c>
      <c r="H78" s="180">
        <f t="shared" si="20"/>
        <v>0</v>
      </c>
    </row>
    <row r="79" spans="1:8" ht="22.5" customHeight="1">
      <c r="A79" s="187" t="s">
        <v>43</v>
      </c>
      <c r="B79" s="166" t="s">
        <v>417</v>
      </c>
      <c r="C79" s="169" t="s">
        <v>200</v>
      </c>
      <c r="D79" s="169" t="s">
        <v>201</v>
      </c>
      <c r="E79" s="169" t="s">
        <v>375</v>
      </c>
      <c r="F79" s="180">
        <f>F80</f>
        <v>1563.57</v>
      </c>
      <c r="G79" s="180">
        <f t="shared" si="20"/>
        <v>0</v>
      </c>
      <c r="H79" s="180">
        <f t="shared" si="20"/>
        <v>0</v>
      </c>
    </row>
    <row r="80" spans="1:8" ht="47.45" customHeight="1">
      <c r="A80" s="179" t="s">
        <v>47</v>
      </c>
      <c r="B80" s="166" t="s">
        <v>417</v>
      </c>
      <c r="C80" s="169" t="s">
        <v>200</v>
      </c>
      <c r="D80" s="169" t="s">
        <v>204</v>
      </c>
      <c r="E80" s="169" t="s">
        <v>375</v>
      </c>
      <c r="F80" s="180">
        <f>F81</f>
        <v>1563.57</v>
      </c>
      <c r="G80" s="180">
        <f t="shared" si="20"/>
        <v>0</v>
      </c>
      <c r="H80" s="180">
        <f t="shared" si="20"/>
        <v>0</v>
      </c>
    </row>
    <row r="81" spans="1:8" ht="22.5" customHeight="1">
      <c r="A81" s="174" t="s">
        <v>40</v>
      </c>
      <c r="B81" s="176" t="s">
        <v>417</v>
      </c>
      <c r="C81" s="301" t="s">
        <v>200</v>
      </c>
      <c r="D81" s="301" t="s">
        <v>204</v>
      </c>
      <c r="E81" s="301" t="s">
        <v>68</v>
      </c>
      <c r="F81" s="180">
        <f>'пр 5.'!G37</f>
        <v>1563.57</v>
      </c>
      <c r="G81" s="180">
        <f>'пр 5.'!H37</f>
        <v>0</v>
      </c>
      <c r="H81" s="180">
        <f>'пр 5.'!I37</f>
        <v>0</v>
      </c>
    </row>
    <row r="82" spans="1:8" ht="61.15" customHeight="1">
      <c r="A82" s="174" t="s">
        <v>424</v>
      </c>
      <c r="B82" s="176" t="s">
        <v>413</v>
      </c>
      <c r="C82" s="301" t="s">
        <v>201</v>
      </c>
      <c r="D82" s="301" t="s">
        <v>201</v>
      </c>
      <c r="E82" s="301" t="s">
        <v>375</v>
      </c>
      <c r="F82" s="180">
        <f t="shared" ref="F82:H84" si="21">F83</f>
        <v>31638</v>
      </c>
      <c r="G82" s="180">
        <f t="shared" si="21"/>
        <v>31638</v>
      </c>
      <c r="H82" s="180">
        <f t="shared" si="21"/>
        <v>31638</v>
      </c>
    </row>
    <row r="83" spans="1:8" ht="20.25" customHeight="1">
      <c r="A83" s="187" t="s">
        <v>43</v>
      </c>
      <c r="B83" s="166" t="s">
        <v>413</v>
      </c>
      <c r="C83" s="169" t="s">
        <v>200</v>
      </c>
      <c r="D83" s="169" t="s">
        <v>201</v>
      </c>
      <c r="E83" s="169" t="s">
        <v>375</v>
      </c>
      <c r="F83" s="186">
        <f t="shared" si="21"/>
        <v>31638</v>
      </c>
      <c r="G83" s="186">
        <f t="shared" si="21"/>
        <v>31638</v>
      </c>
      <c r="H83" s="188">
        <f t="shared" si="21"/>
        <v>31638</v>
      </c>
    </row>
    <row r="84" spans="1:8" ht="30.75" customHeight="1">
      <c r="A84" s="179" t="s">
        <v>173</v>
      </c>
      <c r="B84" s="166" t="s">
        <v>413</v>
      </c>
      <c r="C84" s="169" t="s">
        <v>200</v>
      </c>
      <c r="D84" s="169" t="s">
        <v>207</v>
      </c>
      <c r="E84" s="169" t="s">
        <v>375</v>
      </c>
      <c r="F84" s="186">
        <f t="shared" si="21"/>
        <v>31638</v>
      </c>
      <c r="G84" s="186">
        <f t="shared" si="21"/>
        <v>31638</v>
      </c>
      <c r="H84" s="188">
        <f t="shared" si="21"/>
        <v>31638</v>
      </c>
    </row>
    <row r="85" spans="1:8" ht="22.5" customHeight="1">
      <c r="A85" s="174" t="s">
        <v>40</v>
      </c>
      <c r="B85" s="176" t="s">
        <v>413</v>
      </c>
      <c r="C85" s="301" t="s">
        <v>200</v>
      </c>
      <c r="D85" s="301" t="s">
        <v>207</v>
      </c>
      <c r="E85" s="301" t="s">
        <v>68</v>
      </c>
      <c r="F85" s="180">
        <f>'пр 5.'!G52</f>
        <v>31638</v>
      </c>
      <c r="G85" s="180">
        <f>'пр 5.'!H52</f>
        <v>31638</v>
      </c>
      <c r="H85" s="180">
        <f>'пр 5.'!I52</f>
        <v>31638</v>
      </c>
    </row>
    <row r="86" spans="1:8" ht="76.150000000000006" customHeight="1">
      <c r="A86" s="174" t="s">
        <v>422</v>
      </c>
      <c r="B86" s="176" t="s">
        <v>416</v>
      </c>
      <c r="C86" s="301" t="s">
        <v>201</v>
      </c>
      <c r="D86" s="301" t="s">
        <v>201</v>
      </c>
      <c r="E86" s="301" t="s">
        <v>375</v>
      </c>
      <c r="F86" s="180">
        <f>F87</f>
        <v>29400</v>
      </c>
      <c r="G86" s="180">
        <f t="shared" ref="G86:H86" si="22">G87</f>
        <v>29400</v>
      </c>
      <c r="H86" s="180">
        <f t="shared" si="22"/>
        <v>29400</v>
      </c>
    </row>
    <row r="87" spans="1:8" ht="22.5" customHeight="1">
      <c r="A87" s="187" t="s">
        <v>43</v>
      </c>
      <c r="B87" s="166" t="s">
        <v>416</v>
      </c>
      <c r="C87" s="169" t="s">
        <v>200</v>
      </c>
      <c r="D87" s="169" t="s">
        <v>201</v>
      </c>
      <c r="E87" s="169" t="s">
        <v>375</v>
      </c>
      <c r="F87" s="180">
        <f>F88</f>
        <v>29400</v>
      </c>
      <c r="G87" s="180">
        <f t="shared" ref="G87:H87" si="23">G88</f>
        <v>29400</v>
      </c>
      <c r="H87" s="180">
        <f t="shared" si="23"/>
        <v>29400</v>
      </c>
    </row>
    <row r="88" spans="1:8" ht="48.6" customHeight="1">
      <c r="A88" s="179" t="s">
        <v>47</v>
      </c>
      <c r="B88" s="166" t="s">
        <v>416</v>
      </c>
      <c r="C88" s="169" t="s">
        <v>200</v>
      </c>
      <c r="D88" s="169" t="s">
        <v>204</v>
      </c>
      <c r="E88" s="169" t="s">
        <v>375</v>
      </c>
      <c r="F88" s="180">
        <f>F89</f>
        <v>29400</v>
      </c>
      <c r="G88" s="180">
        <f t="shared" ref="G88:H88" si="24">G89</f>
        <v>29400</v>
      </c>
      <c r="H88" s="180">
        <f t="shared" si="24"/>
        <v>29400</v>
      </c>
    </row>
    <row r="89" spans="1:8" ht="22.5" customHeight="1">
      <c r="A89" s="174" t="s">
        <v>40</v>
      </c>
      <c r="B89" s="176" t="s">
        <v>416</v>
      </c>
      <c r="C89" s="301" t="s">
        <v>200</v>
      </c>
      <c r="D89" s="301" t="s">
        <v>204</v>
      </c>
      <c r="E89" s="301" t="s">
        <v>68</v>
      </c>
      <c r="F89" s="180">
        <f>'пр 5.'!G39</f>
        <v>29400</v>
      </c>
      <c r="G89" s="180">
        <f>'пр 5.'!H39</f>
        <v>29400</v>
      </c>
      <c r="H89" s="180">
        <f>'пр 5.'!I39</f>
        <v>29400</v>
      </c>
    </row>
    <row r="90" spans="1:8" ht="78.599999999999994" customHeight="1">
      <c r="A90" s="174" t="s">
        <v>423</v>
      </c>
      <c r="B90" s="176" t="s">
        <v>414</v>
      </c>
      <c r="C90" s="301" t="s">
        <v>201</v>
      </c>
      <c r="D90" s="301" t="s">
        <v>201</v>
      </c>
      <c r="E90" s="301" t="s">
        <v>375</v>
      </c>
      <c r="F90" s="180">
        <f t="shared" ref="F90:H92" si="25">F91</f>
        <v>302476</v>
      </c>
      <c r="G90" s="180">
        <f t="shared" si="25"/>
        <v>302476</v>
      </c>
      <c r="H90" s="180">
        <f t="shared" si="25"/>
        <v>302476</v>
      </c>
    </row>
    <row r="91" spans="1:8" ht="22.5" customHeight="1">
      <c r="A91" s="187" t="s">
        <v>43</v>
      </c>
      <c r="B91" s="166" t="s">
        <v>414</v>
      </c>
      <c r="C91" s="169" t="s">
        <v>200</v>
      </c>
      <c r="D91" s="169" t="s">
        <v>201</v>
      </c>
      <c r="E91" s="169" t="s">
        <v>375</v>
      </c>
      <c r="F91" s="186">
        <f t="shared" si="25"/>
        <v>302476</v>
      </c>
      <c r="G91" s="186">
        <f t="shared" si="25"/>
        <v>302476</v>
      </c>
      <c r="H91" s="188">
        <f t="shared" si="25"/>
        <v>302476</v>
      </c>
    </row>
    <row r="92" spans="1:8" ht="48" customHeight="1">
      <c r="A92" s="179" t="s">
        <v>47</v>
      </c>
      <c r="B92" s="166" t="s">
        <v>414</v>
      </c>
      <c r="C92" s="169" t="s">
        <v>200</v>
      </c>
      <c r="D92" s="169" t="s">
        <v>204</v>
      </c>
      <c r="E92" s="169" t="s">
        <v>375</v>
      </c>
      <c r="F92" s="186">
        <f t="shared" si="25"/>
        <v>302476</v>
      </c>
      <c r="G92" s="186">
        <f t="shared" si="25"/>
        <v>302476</v>
      </c>
      <c r="H92" s="188">
        <f t="shared" si="25"/>
        <v>302476</v>
      </c>
    </row>
    <row r="93" spans="1:8" ht="19.149999999999999" customHeight="1">
      <c r="A93" s="174" t="s">
        <v>40</v>
      </c>
      <c r="B93" s="176" t="s">
        <v>414</v>
      </c>
      <c r="C93" s="301" t="s">
        <v>200</v>
      </c>
      <c r="D93" s="301" t="s">
        <v>204</v>
      </c>
      <c r="E93" s="301" t="s">
        <v>68</v>
      </c>
      <c r="F93" s="154">
        <f>'пр 5.'!G41</f>
        <v>302476</v>
      </c>
      <c r="G93" s="154">
        <f>'пр 5.'!H41</f>
        <v>302476</v>
      </c>
      <c r="H93" s="154">
        <f>'пр 5.'!I41</f>
        <v>302476</v>
      </c>
    </row>
    <row r="94" spans="1:8" ht="31.9" hidden="1" customHeight="1" thickBot="1">
      <c r="A94" s="310" t="s">
        <v>407</v>
      </c>
      <c r="B94" s="311">
        <v>5740600000</v>
      </c>
      <c r="C94" s="312" t="s">
        <v>201</v>
      </c>
      <c r="D94" s="312" t="s">
        <v>201</v>
      </c>
      <c r="E94" s="312" t="s">
        <v>375</v>
      </c>
      <c r="F94" s="313">
        <f>F95</f>
        <v>0</v>
      </c>
      <c r="G94" s="313">
        <f>G95</f>
        <v>0</v>
      </c>
      <c r="H94" s="314">
        <f>H95</f>
        <v>0</v>
      </c>
    </row>
    <row r="95" spans="1:8" ht="28.15" hidden="1" customHeight="1">
      <c r="A95" s="315" t="s">
        <v>387</v>
      </c>
      <c r="B95" s="316">
        <v>5740695580</v>
      </c>
      <c r="C95" s="317" t="s">
        <v>201</v>
      </c>
      <c r="D95" s="317" t="s">
        <v>201</v>
      </c>
      <c r="E95" s="317" t="s">
        <v>375</v>
      </c>
      <c r="F95" s="318">
        <f t="shared" ref="F95:H97" si="26">F96</f>
        <v>0</v>
      </c>
      <c r="G95" s="318">
        <f t="shared" si="26"/>
        <v>0</v>
      </c>
      <c r="H95" s="319">
        <f t="shared" si="26"/>
        <v>0</v>
      </c>
    </row>
    <row r="96" spans="1:8" ht="31.9" hidden="1" customHeight="1">
      <c r="A96" s="187" t="s">
        <v>166</v>
      </c>
      <c r="B96" s="166">
        <v>5740695580</v>
      </c>
      <c r="C96" s="169" t="s">
        <v>205</v>
      </c>
      <c r="D96" s="169" t="s">
        <v>201</v>
      </c>
      <c r="E96" s="169" t="s">
        <v>375</v>
      </c>
      <c r="F96" s="186">
        <f t="shared" si="26"/>
        <v>0</v>
      </c>
      <c r="G96" s="186">
        <f t="shared" si="26"/>
        <v>0</v>
      </c>
      <c r="H96" s="188">
        <f t="shared" si="26"/>
        <v>0</v>
      </c>
    </row>
    <row r="97" spans="1:8" ht="37.15" hidden="1" customHeight="1">
      <c r="A97" s="190" t="s">
        <v>386</v>
      </c>
      <c r="B97" s="166">
        <v>5740695580</v>
      </c>
      <c r="C97" s="169" t="s">
        <v>205</v>
      </c>
      <c r="D97" s="169" t="s">
        <v>202</v>
      </c>
      <c r="E97" s="169" t="s">
        <v>375</v>
      </c>
      <c r="F97" s="186">
        <f t="shared" si="26"/>
        <v>0</v>
      </c>
      <c r="G97" s="186">
        <f t="shared" si="26"/>
        <v>0</v>
      </c>
      <c r="H97" s="188">
        <f t="shared" si="26"/>
        <v>0</v>
      </c>
    </row>
    <row r="98" spans="1:8" ht="36" hidden="1" customHeight="1">
      <c r="A98" s="306" t="s">
        <v>66</v>
      </c>
      <c r="B98" s="176">
        <v>5740695580</v>
      </c>
      <c r="C98" s="301" t="s">
        <v>205</v>
      </c>
      <c r="D98" s="301" t="s">
        <v>202</v>
      </c>
      <c r="E98" s="301">
        <v>240</v>
      </c>
      <c r="F98" s="180">
        <f>'пр 5.'!G94</f>
        <v>0</v>
      </c>
      <c r="G98" s="180">
        <f>'пр 5.'!H94</f>
        <v>0</v>
      </c>
      <c r="H98" s="180">
        <f>'пр 5.'!I94</f>
        <v>0</v>
      </c>
    </row>
    <row r="99" spans="1:8" ht="21.6" customHeight="1">
      <c r="A99" s="174" t="s">
        <v>362</v>
      </c>
      <c r="B99" s="176">
        <v>5750000000</v>
      </c>
      <c r="C99" s="301" t="s">
        <v>201</v>
      </c>
      <c r="D99" s="301" t="s">
        <v>201</v>
      </c>
      <c r="E99" s="301" t="s">
        <v>375</v>
      </c>
      <c r="F99" s="180">
        <f>F100</f>
        <v>617546</v>
      </c>
      <c r="G99" s="180">
        <f>G100</f>
        <v>0</v>
      </c>
      <c r="H99" s="181">
        <f>H100</f>
        <v>0</v>
      </c>
    </row>
    <row r="100" spans="1:8" ht="46.9" customHeight="1">
      <c r="A100" s="174" t="s">
        <v>361</v>
      </c>
      <c r="B100" s="176" t="s">
        <v>360</v>
      </c>
      <c r="C100" s="301" t="s">
        <v>201</v>
      </c>
      <c r="D100" s="301" t="s">
        <v>201</v>
      </c>
      <c r="E100" s="301" t="s">
        <v>375</v>
      </c>
      <c r="F100" s="180">
        <f>F101+F105</f>
        <v>617546</v>
      </c>
      <c r="G100" s="180">
        <f>G101+G105</f>
        <v>0</v>
      </c>
      <c r="H100" s="181">
        <f>H101+H105</f>
        <v>0</v>
      </c>
    </row>
    <row r="101" spans="1:8" ht="32.450000000000003" customHeight="1">
      <c r="A101" s="174" t="s">
        <v>446</v>
      </c>
      <c r="B101" s="176" t="s">
        <v>445</v>
      </c>
      <c r="C101" s="301" t="s">
        <v>201</v>
      </c>
      <c r="D101" s="301" t="s">
        <v>201</v>
      </c>
      <c r="E101" s="301" t="s">
        <v>375</v>
      </c>
      <c r="F101" s="180">
        <f t="shared" ref="F101:H103" si="27">F102</f>
        <v>452222</v>
      </c>
      <c r="G101" s="180">
        <f t="shared" si="27"/>
        <v>0</v>
      </c>
      <c r="H101" s="181">
        <f t="shared" si="27"/>
        <v>0</v>
      </c>
    </row>
    <row r="102" spans="1:8" ht="23.45" customHeight="1">
      <c r="A102" s="187" t="s">
        <v>166</v>
      </c>
      <c r="B102" s="166" t="s">
        <v>445</v>
      </c>
      <c r="C102" s="169" t="s">
        <v>205</v>
      </c>
      <c r="D102" s="169" t="s">
        <v>201</v>
      </c>
      <c r="E102" s="169" t="s">
        <v>375</v>
      </c>
      <c r="F102" s="186">
        <f t="shared" si="27"/>
        <v>452222</v>
      </c>
      <c r="G102" s="186">
        <f t="shared" si="27"/>
        <v>0</v>
      </c>
      <c r="H102" s="188">
        <f t="shared" si="27"/>
        <v>0</v>
      </c>
    </row>
    <row r="103" spans="1:8" ht="24" customHeight="1">
      <c r="A103" s="179" t="s">
        <v>164</v>
      </c>
      <c r="B103" s="166" t="s">
        <v>445</v>
      </c>
      <c r="C103" s="169" t="s">
        <v>205</v>
      </c>
      <c r="D103" s="169" t="s">
        <v>203</v>
      </c>
      <c r="E103" s="169" t="s">
        <v>375</v>
      </c>
      <c r="F103" s="186">
        <f t="shared" si="27"/>
        <v>452222</v>
      </c>
      <c r="G103" s="186">
        <f t="shared" si="27"/>
        <v>0</v>
      </c>
      <c r="H103" s="188">
        <f t="shared" si="27"/>
        <v>0</v>
      </c>
    </row>
    <row r="104" spans="1:8" ht="34.9" customHeight="1">
      <c r="A104" s="306" t="s">
        <v>66</v>
      </c>
      <c r="B104" s="176" t="s">
        <v>445</v>
      </c>
      <c r="C104" s="301" t="s">
        <v>205</v>
      </c>
      <c r="D104" s="301" t="s">
        <v>203</v>
      </c>
      <c r="E104" s="301" t="s">
        <v>65</v>
      </c>
      <c r="F104" s="180">
        <f>'пр 5.'!G112</f>
        <v>452222</v>
      </c>
      <c r="G104" s="180">
        <f>'пр 5.'!H112</f>
        <v>0</v>
      </c>
      <c r="H104" s="180">
        <f>'пр 5.'!I112</f>
        <v>0</v>
      </c>
    </row>
    <row r="105" spans="1:8" ht="46.9" customHeight="1">
      <c r="A105" s="174" t="s">
        <v>448</v>
      </c>
      <c r="B105" s="176" t="s">
        <v>447</v>
      </c>
      <c r="C105" s="301" t="s">
        <v>201</v>
      </c>
      <c r="D105" s="301" t="s">
        <v>201</v>
      </c>
      <c r="E105" s="301" t="s">
        <v>375</v>
      </c>
      <c r="F105" s="180">
        <f t="shared" ref="F105:H107" si="28">F106</f>
        <v>165324</v>
      </c>
      <c r="G105" s="180">
        <f t="shared" si="28"/>
        <v>0</v>
      </c>
      <c r="H105" s="181">
        <f t="shared" si="28"/>
        <v>0</v>
      </c>
    </row>
    <row r="106" spans="1:8" ht="20.45" customHeight="1">
      <c r="A106" s="187" t="s">
        <v>166</v>
      </c>
      <c r="B106" s="166" t="s">
        <v>447</v>
      </c>
      <c r="C106" s="169" t="s">
        <v>205</v>
      </c>
      <c r="D106" s="169" t="s">
        <v>201</v>
      </c>
      <c r="E106" s="169" t="s">
        <v>375</v>
      </c>
      <c r="F106" s="186">
        <f t="shared" si="28"/>
        <v>165324</v>
      </c>
      <c r="G106" s="186">
        <f t="shared" si="28"/>
        <v>0</v>
      </c>
      <c r="H106" s="188">
        <f t="shared" si="28"/>
        <v>0</v>
      </c>
    </row>
    <row r="107" spans="1:8" ht="22.9" customHeight="1">
      <c r="A107" s="179" t="s">
        <v>164</v>
      </c>
      <c r="B107" s="166" t="s">
        <v>447</v>
      </c>
      <c r="C107" s="169" t="s">
        <v>205</v>
      </c>
      <c r="D107" s="169" t="s">
        <v>203</v>
      </c>
      <c r="E107" s="169" t="s">
        <v>375</v>
      </c>
      <c r="F107" s="186">
        <f t="shared" si="28"/>
        <v>165324</v>
      </c>
      <c r="G107" s="186">
        <f t="shared" si="28"/>
        <v>0</v>
      </c>
      <c r="H107" s="188">
        <f t="shared" si="28"/>
        <v>0</v>
      </c>
    </row>
    <row r="108" spans="1:8" ht="35.450000000000003" customHeight="1" thickBot="1">
      <c r="A108" s="306" t="s">
        <v>66</v>
      </c>
      <c r="B108" s="320" t="s">
        <v>447</v>
      </c>
      <c r="C108" s="321" t="s">
        <v>205</v>
      </c>
      <c r="D108" s="321" t="s">
        <v>203</v>
      </c>
      <c r="E108" s="321" t="s">
        <v>65</v>
      </c>
      <c r="F108" s="322">
        <f>'пр 5.'!G116</f>
        <v>165324</v>
      </c>
      <c r="G108" s="322">
        <f>'пр 5.'!H116</f>
        <v>0</v>
      </c>
      <c r="H108" s="322">
        <f>'пр 5.'!I116</f>
        <v>0</v>
      </c>
    </row>
    <row r="109" spans="1:8" ht="18.75" customHeight="1">
      <c r="A109" s="187" t="s">
        <v>385</v>
      </c>
      <c r="B109" s="323" t="s">
        <v>213</v>
      </c>
      <c r="C109" s="324" t="s">
        <v>213</v>
      </c>
      <c r="D109" s="324" t="s">
        <v>213</v>
      </c>
      <c r="E109" s="325" t="s">
        <v>213</v>
      </c>
      <c r="F109" s="186">
        <f>F11</f>
        <v>6594100</v>
      </c>
      <c r="G109" s="186">
        <f t="shared" ref="G109:H109" si="29">G11</f>
        <v>5678850</v>
      </c>
      <c r="H109" s="186">
        <f t="shared" si="29"/>
        <v>5681100</v>
      </c>
    </row>
    <row r="110" spans="1:8">
      <c r="A110" s="326"/>
      <c r="B110" s="327"/>
      <c r="C110" s="327"/>
      <c r="D110" s="327"/>
      <c r="E110" s="327"/>
      <c r="F110" s="327"/>
      <c r="G110" s="327"/>
      <c r="H110" s="327"/>
    </row>
  </sheetData>
  <mergeCells count="1">
    <mergeCell ref="A6:H6"/>
  </mergeCells>
  <pageMargins left="0.23622047244094491" right="0.23622047244094491" top="0.74803149606299213" bottom="0.74803149606299213" header="0.31496062992125984" footer="0.31496062992125984"/>
  <pageSetup paperSize="9" scale="54" fitToHeight="2" orientation="portrait" r:id="rId1"/>
  <ignoredErrors>
    <ignoredError sqref="D9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3</vt:i4>
      </vt:variant>
    </vt:vector>
  </HeadingPairs>
  <TitlesOfParts>
    <vt:vector size="20" baseType="lpstr">
      <vt:lpstr>пр 1</vt:lpstr>
      <vt:lpstr>Прил 2</vt:lpstr>
      <vt:lpstr>Прил 3</vt:lpstr>
      <vt:lpstr>Прил 4</vt:lpstr>
      <vt:lpstr>Пр 2.</vt:lpstr>
      <vt:lpstr>пр 3.</vt:lpstr>
      <vt:lpstr>пр 4.</vt:lpstr>
      <vt:lpstr>пр 5.</vt:lpstr>
      <vt:lpstr>пр 6.</vt:lpstr>
      <vt:lpstr>Прил 7 1</vt:lpstr>
      <vt:lpstr>Прил 7 2</vt:lpstr>
      <vt:lpstr>Прил 7 3</vt:lpstr>
      <vt:lpstr>Прил 7 4</vt:lpstr>
      <vt:lpstr>Прил 7 5</vt:lpstr>
      <vt:lpstr>Прил 7 6</vt:lpstr>
      <vt:lpstr>Прил 7 7</vt:lpstr>
      <vt:lpstr>Прил 8</vt:lpstr>
      <vt:lpstr>'пр 5.'!Область_печати</vt:lpstr>
      <vt:lpstr>'Прил 7 1'!Область_печати</vt:lpstr>
      <vt:lpstr>'Прил 7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Пользователь Windows</cp:lastModifiedBy>
  <cp:lastPrinted>2024-02-01T11:21:15Z</cp:lastPrinted>
  <dcterms:created xsi:type="dcterms:W3CDTF">2017-01-12T04:27:35Z</dcterms:created>
  <dcterms:modified xsi:type="dcterms:W3CDTF">2024-02-02T05:17:06Z</dcterms:modified>
</cp:coreProperties>
</file>